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800" windowHeight="4470" tabRatio="500" firstSheet="2" activeTab="5"/>
  </bookViews>
  <sheets>
    <sheet name="Agreed 2018 2019" sheetId="1" r:id="rId1"/>
    <sheet name="Agreed 2019 2020" sheetId="2" r:id="rId2"/>
    <sheet name="Agreed 2020-21" sheetId="3" r:id="rId3"/>
    <sheet name="Agreed 2021-22" sheetId="4" r:id="rId4"/>
    <sheet name="Agreed 2022-23" sheetId="5" r:id="rId5"/>
    <sheet name="Draft 2023-24" sheetId="6" r:id="rId6"/>
    <sheet name="Toilets 2021-22" sheetId="7" r:id="rId7"/>
    <sheet name="Toilets 2022-23" sheetId="8" r:id="rId8"/>
  </sheets>
  <definedNames>
    <definedName name="Excel_BuiltIn_Print_Area" localSheetId="1">'Agreed 2019 2020'!$A$1:$I$23</definedName>
    <definedName name="Excel_BuiltIn_Print_Titles" localSheetId="2">'Agreed 2020-21'!$A:$A</definedName>
    <definedName name="Excel_BuiltIn_Print_Titles" localSheetId="3">'Agreed 2021-22'!$A:$A</definedName>
    <definedName name="Excel_BuiltIn_Print_Titles" localSheetId="4">'Agreed 2022-23'!$A:$A</definedName>
    <definedName name="Excel_BuiltIn_Print_Titles" localSheetId="5">'Draft 2023-24'!$A:$A</definedName>
    <definedName name="_xlnm.Print_Area" localSheetId="1">'Agreed 2019 2020'!$A$1:$I$23</definedName>
    <definedName name="_xlnm.Print_Area" localSheetId="4">'Agreed 2022-23'!$A$1:$J$36</definedName>
    <definedName name="_xlnm.Print_Area" localSheetId="5">'Draft 2023-24'!$A$1:$K$38</definedName>
    <definedName name="_xlnm.Print_Titles" localSheetId="2">'Agreed 2020-21'!$A:$A</definedName>
    <definedName name="_xlnm.Print_Titles" localSheetId="3">'Agreed 2021-22'!$A:$A</definedName>
    <definedName name="_xlnm.Print_Titles" localSheetId="4">'Agreed 2022-23'!$A:$A</definedName>
    <definedName name="_xlnm.Print_Titles" localSheetId="5">'Draft 2023-24'!$A:$A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A25" authorId="0">
      <text>
        <r>
          <rPr>
            <b/>
            <sz val="9"/>
            <color indexed="8"/>
            <rFont val="Tahoma"/>
            <family val="0"/>
          </rPr>
          <t xml:space="preserve">Owner:
</t>
        </r>
        <r>
          <rPr>
            <sz val="9"/>
            <color indexed="8"/>
            <rFont val="Tahoma"/>
            <family val="0"/>
          </rPr>
          <t>Set by Ministry of Housing, Communities &amp; Local Govt. at £8.32 per elector for 2020-21</t>
        </r>
      </text>
    </comment>
    <comment ref="D34" authorId="0">
      <text>
        <r>
          <rPr>
            <b/>
            <sz val="9"/>
            <color indexed="8"/>
            <rFont val="Tahoma"/>
            <family val="0"/>
          </rPr>
          <t xml:space="preserve">Owner:
</t>
        </r>
        <r>
          <rPr>
            <sz val="9"/>
            <color indexed="8"/>
            <rFont val="Tahoma"/>
            <family val="0"/>
          </rPr>
          <t>Deficit Budget 2018/19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A27" authorId="0">
      <text>
        <r>
          <rPr>
            <b/>
            <sz val="9"/>
            <color indexed="8"/>
            <rFont val="Tahoma"/>
            <family val="0"/>
          </rPr>
          <t xml:space="preserve">Owner:
</t>
        </r>
        <r>
          <rPr>
            <sz val="9"/>
            <color indexed="8"/>
            <rFont val="Tahoma"/>
            <family val="0"/>
          </rPr>
          <t>Set by Ministry of Housing, Communities &amp; Local Govt. at £8.32 per elector for 2020-21</t>
        </r>
      </text>
    </comment>
    <comment ref="D36" authorId="0">
      <text>
        <r>
          <rPr>
            <b/>
            <sz val="9"/>
            <color indexed="8"/>
            <rFont val="Tahoma"/>
            <family val="0"/>
          </rPr>
          <t xml:space="preserve">Owner:
</t>
        </r>
        <r>
          <rPr>
            <sz val="9"/>
            <color indexed="8"/>
            <rFont val="Tahoma"/>
            <family val="0"/>
          </rPr>
          <t>Deficit Budget 2018/19</t>
        </r>
      </text>
    </comment>
    <comment ref="I12" authorId="0">
      <text>
        <r>
          <rPr>
            <b/>
            <sz val="9"/>
            <color indexed="8"/>
            <rFont val="Tahoma"/>
            <family val="0"/>
          </rPr>
          <t>Wix bill Cllr MacIntyre directly, in US dollars. Currently there are two invoices that he has paid, totalling $295. Awaiting the amounts paid in sterling. There is an additional invoice for $178 to be paid in November.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J12" authorId="0">
      <text>
        <r>
          <rPr>
            <b/>
            <sz val="9"/>
            <color indexed="8"/>
            <rFont val="Tahoma"/>
            <family val="0"/>
          </rPr>
          <t>Wix bill Cllr MacIntyre directly, in US dollars. Currently there are two invoices that he has paid, totalling $295. Awaiting the amounts paid in sterling. There is an additional invoice for $178 to be paid in November.</t>
        </r>
      </text>
    </comment>
    <comment ref="A27" authorId="0">
      <text>
        <r>
          <rPr>
            <b/>
            <sz val="9"/>
            <color indexed="8"/>
            <rFont val="Tahoma"/>
            <family val="0"/>
          </rPr>
          <t xml:space="preserve">Owner:
</t>
        </r>
        <r>
          <rPr>
            <sz val="9"/>
            <color indexed="8"/>
            <rFont val="Tahoma"/>
            <family val="0"/>
          </rPr>
          <t>Set by Ministry of Housing, Communities &amp; Local Govt. at £8.32 per elector for 2020-21</t>
        </r>
      </text>
    </comment>
    <comment ref="D36" authorId="0">
      <text>
        <r>
          <rPr>
            <b/>
            <sz val="9"/>
            <color indexed="8"/>
            <rFont val="Tahoma"/>
            <family val="0"/>
          </rPr>
          <t xml:space="preserve">Owner:
</t>
        </r>
        <r>
          <rPr>
            <sz val="9"/>
            <color indexed="8"/>
            <rFont val="Tahoma"/>
            <family val="0"/>
          </rPr>
          <t>Deficit Budget 2018/19</t>
        </r>
      </text>
    </comment>
  </commentList>
</comments>
</file>

<file path=xl/comments6.xml><?xml version="1.0" encoding="utf-8"?>
<comments xmlns="http://schemas.openxmlformats.org/spreadsheetml/2006/main">
  <authors>
    <author> </author>
  </authors>
  <commentList>
    <comment ref="K12" authorId="0">
      <text>
        <r>
          <rPr>
            <b/>
            <sz val="9"/>
            <color indexed="8"/>
            <rFont val="Tahoma"/>
            <family val="0"/>
          </rPr>
          <t>Wix bill Cllr MacIntyre directly, in US dollars. Currently there are two invoices that he has paid, totalling $295. Awaiting the amounts paid in sterling. There is an additional invoice for $178 to be paid in November.</t>
        </r>
      </text>
    </comment>
    <comment ref="A27" authorId="0">
      <text>
        <r>
          <rPr>
            <b/>
            <sz val="9"/>
            <color indexed="8"/>
            <rFont val="Tahoma"/>
            <family val="0"/>
          </rPr>
          <t xml:space="preserve">Owner:
</t>
        </r>
        <r>
          <rPr>
            <sz val="9"/>
            <color indexed="8"/>
            <rFont val="Tahoma"/>
            <family val="0"/>
          </rPr>
          <t>Set by Ministry of Housing, Communities &amp; Local Govt. at £8.32 per elector for 2020-21</t>
        </r>
      </text>
    </comment>
    <comment ref="D38" authorId="0">
      <text>
        <r>
          <rPr>
            <b/>
            <sz val="9"/>
            <color indexed="8"/>
            <rFont val="Tahoma"/>
            <family val="0"/>
          </rPr>
          <t xml:space="preserve">Owner:
</t>
        </r>
        <r>
          <rPr>
            <sz val="9"/>
            <color indexed="8"/>
            <rFont val="Tahoma"/>
            <family val="0"/>
          </rPr>
          <t>Deficit Budget 2018/19</t>
        </r>
      </text>
    </comment>
  </commentList>
</comments>
</file>

<file path=xl/comments8.xml><?xml version="1.0" encoding="utf-8"?>
<comments xmlns="http://schemas.openxmlformats.org/spreadsheetml/2006/main">
  <authors>
    <author>John Bright</author>
  </authors>
  <commentList>
    <comment ref="B6" authorId="0">
      <text>
        <r>
          <rPr>
            <b/>
            <sz val="9"/>
            <rFont val="Tahoma"/>
            <family val="2"/>
          </rPr>
          <t>John Bright:</t>
        </r>
        <r>
          <rPr>
            <sz val="9"/>
            <rFont val="Tahoma"/>
            <family val="2"/>
          </rPr>
          <t xml:space="preserve">
Recharge December 2021 covers period of 21 months.</t>
        </r>
      </text>
    </comment>
  </commentList>
</comments>
</file>

<file path=xl/sharedStrings.xml><?xml version="1.0" encoding="utf-8"?>
<sst xmlns="http://schemas.openxmlformats.org/spreadsheetml/2006/main" count="371" uniqueCount="199">
  <si>
    <t>BUDGET 2018-2019</t>
  </si>
  <si>
    <t>PAYMENTS</t>
  </si>
  <si>
    <t>2018-19</t>
  </si>
  <si>
    <t>PAYMENTS(April/August 2018)</t>
  </si>
  <si>
    <t>Remaining</t>
  </si>
  <si>
    <t>% remainng after 6 mnths</t>
  </si>
  <si>
    <t>Proposed Budget 2019-20</t>
  </si>
  <si>
    <t>Clerk (salary)</t>
  </si>
  <si>
    <t>based on net monthly £259 (hourly rate raised by Govt).</t>
  </si>
  <si>
    <t>HMRC/payroll</t>
  </si>
  <si>
    <t>based on net monthly £64.60</t>
  </si>
  <si>
    <t>Clerk fixed exps</t>
  </si>
  <si>
    <t>based on £18 monthly for mileage, phone utilities</t>
  </si>
  <si>
    <t>Mileage PC</t>
  </si>
  <si>
    <t>cllr training mileage</t>
  </si>
  <si>
    <t>Sundry S137 (Poppies)</t>
  </si>
  <si>
    <t>poppies £54 and CPRE £36</t>
  </si>
  <si>
    <t>Grants</t>
  </si>
  <si>
    <t>reduced to cover increased in admin</t>
  </si>
  <si>
    <t>Burial Grant</t>
  </si>
  <si>
    <t>annual</t>
  </si>
  <si>
    <t>Training</t>
  </si>
  <si>
    <t>Course costs</t>
  </si>
  <si>
    <t>DALC membership</t>
  </si>
  <si>
    <t>Yearly</t>
  </si>
  <si>
    <t>Website</t>
  </si>
  <si>
    <t>estimated</t>
  </si>
  <si>
    <t>Room Hire</t>
  </si>
  <si>
    <t>Grass cutting</t>
  </si>
  <si>
    <t>Playground Inspection</t>
  </si>
  <si>
    <t>Yearly inspection required</t>
  </si>
  <si>
    <t>Insurance</t>
  </si>
  <si>
    <t>Increases yearly</t>
  </si>
  <si>
    <t>CPRE</t>
  </si>
  <si>
    <t>to S137</t>
  </si>
  <si>
    <t>Audit fee Internal</t>
  </si>
  <si>
    <t>Total</t>
  </si>
  <si>
    <t>Precept</t>
  </si>
  <si>
    <t>BUDGET 2019 - 2020</t>
  </si>
  <si>
    <t xml:space="preserve"> Budget 2019-20</t>
  </si>
  <si>
    <r>
      <rPr>
        <b/>
        <strike/>
        <sz val="10"/>
        <rFont val="Arial"/>
        <family val="2"/>
      </rPr>
      <t xml:space="preserve">Clerk fixed exps </t>
    </r>
    <r>
      <rPr>
        <b/>
        <sz val="10"/>
        <rFont val="Arial"/>
        <family val="2"/>
      </rPr>
      <t>Sundry Expenses</t>
    </r>
  </si>
  <si>
    <t>Sundry S137 (Poppies, CPRE)</t>
  </si>
  <si>
    <t>Toilets</t>
  </si>
  <si>
    <t>Precept agreed</t>
  </si>
  <si>
    <t>Difference between agreed precept and budget</t>
  </si>
  <si>
    <t>Budget Lines</t>
  </si>
  <si>
    <t>Budget 2020-21</t>
  </si>
  <si>
    <t>Change 2019/20 - 2020/21</t>
  </si>
  <si>
    <t>Observations</t>
  </si>
  <si>
    <t>Personnel</t>
  </si>
  <si>
    <t>Moving to SCP7 and allowing for 2% cost of living increase</t>
  </si>
  <si>
    <t>Based on suggested pay increase</t>
  </si>
  <si>
    <t>Clerk training &amp; Cilca</t>
  </si>
  <si>
    <t>Payroll Services</t>
  </si>
  <si>
    <t>n/a</t>
  </si>
  <si>
    <t>Claimed under payroll</t>
  </si>
  <si>
    <t>Councillors</t>
  </si>
  <si>
    <t>No claims 2018/19</t>
  </si>
  <si>
    <t>Admin</t>
  </si>
  <si>
    <t>Anticipated rise in membership</t>
  </si>
  <si>
    <t>Website &amp; computing</t>
  </si>
  <si>
    <t>Match spending 2019/20</t>
  </si>
  <si>
    <t>New auditor charges £50 plus mileage.</t>
  </si>
  <si>
    <t>Information Commissioner's Office fees</t>
  </si>
  <si>
    <t>If paid by Direct Debit. £40 else.</t>
  </si>
  <si>
    <t>Running Costs (Council)</t>
  </si>
  <si>
    <t>Sundry expenses</t>
  </si>
  <si>
    <t>To match spending 2019/20</t>
  </si>
  <si>
    <t>Cost hasn't risen in previous years</t>
  </si>
  <si>
    <t>Bank Fees</t>
  </si>
  <si>
    <t>£6 p.m.</t>
  </si>
  <si>
    <t>Running Costs (Parish)</t>
  </si>
  <si>
    <t>Increased cover &amp; price increase</t>
  </si>
  <si>
    <t>Repairs</t>
  </si>
  <si>
    <t>Bus shelter etc.</t>
  </si>
  <si>
    <t>Only two wreaths required next year</t>
  </si>
  <si>
    <t>No requests 2018/19. There may be money left from Playground funds.</t>
  </si>
  <si>
    <t>No requests 2018/19.</t>
  </si>
  <si>
    <t>Major Expenditure Projects</t>
  </si>
  <si>
    <t>Electricity, water, servicing of Wallgate (business rates to be paid by WDBC this year), consumables. Routine repairs / minor replacements. Begin to build reserve for major replacements.</t>
  </si>
  <si>
    <t>Sundry Deductions</t>
  </si>
  <si>
    <t>Parish election clawback WDBC</t>
  </si>
  <si>
    <t>Budget Total</t>
  </si>
  <si>
    <t>Represents a neutral budget.</t>
  </si>
  <si>
    <t>Represents an increase in precept.</t>
  </si>
  <si>
    <t>Agreed by Council 10.12.19 (See agenda item 8(b))</t>
  </si>
  <si>
    <t>Budget 2021-22</t>
  </si>
  <si>
    <t>Change 2020-21 to 2021-22</t>
  </si>
  <si>
    <t>Increase in hours and advancement on common pay spine awarded 2020.</t>
  </si>
  <si>
    <t>Based on pay increase</t>
  </si>
  <si>
    <t>Cilca on hold</t>
  </si>
  <si>
    <t>No claims 2018/19/20</t>
  </si>
  <si>
    <t>DALC &amp; CPRE membership</t>
  </si>
  <si>
    <t>Actual cost £116 in 2020/1. Allow for 3% increase in fees</t>
  </si>
  <si>
    <t>Assuming year's zoom meetings £175, Wix subscription fees of about £230</t>
  </si>
  <si>
    <t>£55 in 2020/21</t>
  </si>
  <si>
    <t>Expect an increase from a quango</t>
  </si>
  <si>
    <t>Reduced spending</t>
  </si>
  <si>
    <t>£6 p.m. Allow £0.50 pm increase</t>
  </si>
  <si>
    <t>Unused in last two years. Remove?</t>
  </si>
  <si>
    <t>£68.50 in 2020/21</t>
  </si>
  <si>
    <t>New provider: £410 in 2020/21</t>
  </si>
  <si>
    <t>£141 in 2020/21</t>
  </si>
  <si>
    <t>Defibrilator upkeep</t>
  </si>
  <si>
    <t>New reserve line. Defib pads and battery to be replaced every 5 years.</t>
  </si>
  <si>
    <t>Lengthsman</t>
  </si>
  <si>
    <t>From reserve line. Matched funding from Highways grant</t>
  </si>
  <si>
    <t>Wreaths only.</t>
  </si>
  <si>
    <t>£50 in 2019/20</t>
  </si>
  <si>
    <t>No requests 2019/20</t>
  </si>
  <si>
    <t>Covid cleaning £3386 (updated 12.3.21), electricity £450, materials £200. Based upon lower cleaning costs (see spreadsheet). Wallgate servicing £390</t>
  </si>
  <si>
    <t xml:space="preserve">According to WDBC there were 178.43 Band D equivalent properties in Lydford in 2019/20. Given the latest guidance that this figure is likely to drop by 2% because of Covid, this would leave 174.86 Band D equivalent properties. </t>
  </si>
  <si>
    <t>Budget</t>
  </si>
  <si>
    <t>Reserves</t>
  </si>
  <si>
    <t>Covid-secure cleaning 2021-2</t>
  </si>
  <si>
    <t>Principle dates</t>
  </si>
  <si>
    <t>Total days</t>
  </si>
  <si>
    <t>Easter opening</t>
  </si>
  <si>
    <t>Closing</t>
  </si>
  <si>
    <t>High usage expected</t>
  </si>
  <si>
    <t>Easter break</t>
  </si>
  <si>
    <t>01/04/2021 to 16/4/2021</t>
  </si>
  <si>
    <t>Spring half term</t>
  </si>
  <si>
    <t>28/05/2021 to 07/06/2021</t>
  </si>
  <si>
    <t>Summer holiday</t>
  </si>
  <si>
    <t>23/07/2021 to 05/09/2021</t>
  </si>
  <si>
    <t>Autumn half term</t>
  </si>
  <si>
    <t>23/10/21 to 30/10/2021</t>
  </si>
  <si>
    <t>Total high usage days</t>
  </si>
  <si>
    <t>Low usage days</t>
  </si>
  <si>
    <t>Cost (Based upon 2020 prices)</t>
  </si>
  <si>
    <t>Meeting 9.3.21 - figures for Cllrs' discussion</t>
  </si>
  <si>
    <t>High useage days</t>
  </si>
  <si>
    <t>81 @ £25 per day</t>
  </si>
  <si>
    <t>8.12.2020 Agenda item 10. Cllrs resolved to adopt the lower cost cleaning regime.</t>
  </si>
  <si>
    <t>81 @ £27.50 per day</t>
  </si>
  <si>
    <t>102 @ £17.50 per day</t>
  </si>
  <si>
    <t>102 @ £18.50 per day</t>
  </si>
  <si>
    <t>Total cleaning costs</t>
  </si>
  <si>
    <t>Increase on budgeted costs</t>
  </si>
  <si>
    <t>Cost of maintaining full covid cleaning throughout 2021</t>
  </si>
  <si>
    <t>183 @£25 per day</t>
  </si>
  <si>
    <t>Reduce to 1 hour for all 183 days</t>
  </si>
  <si>
    <t>Saving on budget (D20 - I25)</t>
  </si>
  <si>
    <t>Meeting 9.3.21 Agenda item 9, Cllrs informed of cleaner's new rates (see above) proposed to adopt a regime of 1 cleaning per day throughout the season. To April agenda for resolution.</t>
  </si>
  <si>
    <t>It is currently expected that the Council will have a deficit budget 2020-21 of £2,682. Set against that is grants received of £1,230. The remaining balance (£1,452) will need to be drawn from reserves, reducing reserves available to £10,353. In actuality - excess was £2,463. Reserves therefore reduced by (£2,463 - £1,230 = £1,233)</t>
  </si>
  <si>
    <t>8.12.2020 Agenda item 13. Cllrs resolved that 50% of the increase be passed to Council Tax payers (£1274) and Council will draw the additional £1399 from reserves.</t>
  </si>
  <si>
    <t>Budget 2022-23</t>
  </si>
  <si>
    <t>Change 2021-2 to 2022-23</t>
  </si>
  <si>
    <t>Pay award 2021 (anticipated) 1.75%, award 2022 (possible) 3.5%</t>
  </si>
  <si>
    <t>Actual cost 2021/2 £113. Allow 3.5%</t>
  </si>
  <si>
    <t>£55 in 2020/21 &amp; 2021/22</t>
  </si>
  <si>
    <t>Inflation increase</t>
  </si>
  <si>
    <t>Allow increase for using main hall instead of committee room</t>
  </si>
  <si>
    <t>£98.50 in 2021</t>
  </si>
  <si>
    <t>£481 in 2021</t>
  </si>
  <si>
    <t>0.00 in 2021</t>
  </si>
  <si>
    <t>Matched funding from Highways grant</t>
  </si>
  <si>
    <t>No requests 2019/20, 2020/21, 2021/22</t>
  </si>
  <si>
    <t>Contingency zoom meetings £75 Wix subscription fees of about £250</t>
  </si>
  <si>
    <t>Covid cleaning £3861, electricity £476, materials £288. Wallgate servicing £297, Electricity £417,  (allowing 3% on 2021 cost)</t>
  </si>
  <si>
    <t>Cleaning</t>
  </si>
  <si>
    <t>Supplies &amp; sundries</t>
  </si>
  <si>
    <t>Wallgate servicing</t>
  </si>
  <si>
    <t>Electricity</t>
  </si>
  <si>
    <t>Water</t>
  </si>
  <si>
    <t>2021/2 actual running costs</t>
  </si>
  <si>
    <t>2021/2 annual running costs</t>
  </si>
  <si>
    <t>Allow 3% price rise</t>
  </si>
  <si>
    <t>Observations 2021/2</t>
  </si>
  <si>
    <t>8.12.2020 Agenda item 13. Cllrs resolved that 50% of the increase be passed to Council Tax payers (£1274) and Council will draw the additional £1399 from reserves. 2021/22</t>
  </si>
  <si>
    <t>January 2022 - Council agrees to limit precept rise to 10.35% (item 12(b)), taking precept to £12,050. Budget deficit: £13,147 - £12,050 = £1,097 2022/23</t>
  </si>
  <si>
    <t>December 2021 - maintain current figure. Unclaimed funds to earmarked reserve line. Rescinded January 2022</t>
  </si>
  <si>
    <t>Changes to taxbase mean that an increase of £1,235 represents a 10.39% increase (£6.37 p.a.) in tax rate 2022-23</t>
  </si>
  <si>
    <t>Budget line unused since 2016</t>
  </si>
  <si>
    <t>Change 2022-23 to 2023-24</t>
  </si>
  <si>
    <t>9.8% awarded 2022. Same allowed 2023-24</t>
  </si>
  <si>
    <t>No claims 2018/19/20/21/22</t>
  </si>
  <si>
    <t>Anticipate DALC rise.</t>
  </si>
  <si>
    <t>Charges already notified</t>
  </si>
  <si>
    <t>Information Commission Office fees</t>
  </si>
  <si>
    <t>Not increased last 2 years</t>
  </si>
  <si>
    <t>Website hosting &amp; computer peripherals</t>
  </si>
  <si>
    <t>£70 in 2022, £98 in 2021</t>
  </si>
  <si>
    <t>£481 in 2022</t>
  </si>
  <si>
    <t>0.00 in 2021, £10 in 2022</t>
  </si>
  <si>
    <t>Expect request. PCC covered excess costs 2022</t>
  </si>
  <si>
    <t>4 days cleaning - £4605, 3 days cleaning - £4165, 7 days cleaning - £5923. See spreadsheet.</t>
  </si>
  <si>
    <t xml:space="preserve">Rate increased 2022. Further rise expected. </t>
  </si>
  <si>
    <t>Sufficient to cover pay rises.</t>
  </si>
  <si>
    <t>Not increased 2022</t>
  </si>
  <si>
    <t>Possible Budget 2023-24</t>
  </si>
  <si>
    <t>Special Events</t>
  </si>
  <si>
    <t>Possible new councillors' training</t>
  </si>
  <si>
    <t>Room fees increasing to £10 per session</t>
  </si>
  <si>
    <t>Budget line discontinued</t>
  </si>
  <si>
    <t>Draw from dedicated reserve line if required</t>
  </si>
  <si>
    <t>New line to cover known events e.g. walking bounds &amp; Coronation</t>
  </si>
  <si>
    <t>N/A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</si>
</sst>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.00"/>
    <numFmt numFmtId="165" formatCode="\£#,##0.00;[Red]&quot;-£&quot;#,##0.00"/>
    <numFmt numFmtId="166" formatCode="0.0%"/>
    <numFmt numFmtId="167" formatCode="&quot;£&quot;#,##0.00"/>
    <numFmt numFmtId="168" formatCode="&quot;£&quot;#,##0.000"/>
  </numFmts>
  <fonts count="58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56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0"/>
      <name val="Arial Bold"/>
      <family val="0"/>
    </font>
    <font>
      <b/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trike/>
      <sz val="10"/>
      <name val="Arial"/>
      <family val="2"/>
    </font>
    <font>
      <sz val="10"/>
      <color indexed="8"/>
      <name val="Calibri"/>
      <family val="2"/>
    </font>
    <font>
      <strike/>
      <sz val="10"/>
      <name val="Arial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Tahoma"/>
      <family val="0"/>
    </font>
    <font>
      <sz val="9"/>
      <color indexed="8"/>
      <name val="Tahoma"/>
      <family val="0"/>
    </font>
    <font>
      <strike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>
        <color indexed="8"/>
      </left>
      <right style="hair"/>
      <top style="hair"/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33" borderId="10" xfId="0" applyNumberFormat="1" applyFont="1" applyFill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9" fillId="33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2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33" borderId="0" xfId="0" applyFont="1" applyFill="1" applyAlignment="1">
      <alignment/>
    </xf>
    <xf numFmtId="164" fontId="0" fillId="0" borderId="0" xfId="0" applyNumberForma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14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0" fontId="16" fillId="33" borderId="10" xfId="0" applyNumberFormat="1" applyFont="1" applyFill="1" applyBorder="1" applyAlignment="1">
      <alignment/>
    </xf>
    <xf numFmtId="164" fontId="8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0" fillId="0" borderId="0" xfId="0" applyNumberFormat="1" applyAlignment="1">
      <alignment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33" borderId="11" xfId="0" applyNumberFormat="1" applyFont="1" applyFill="1" applyBorder="1" applyAlignment="1">
      <alignment/>
    </xf>
    <xf numFmtId="164" fontId="3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6" fontId="0" fillId="0" borderId="11" xfId="0" applyNumberFormat="1" applyBorder="1" applyAlignment="1">
      <alignment horizontal="center"/>
    </xf>
    <xf numFmtId="0" fontId="17" fillId="0" borderId="11" xfId="0" applyFont="1" applyBorder="1" applyAlignment="1">
      <alignment/>
    </xf>
    <xf numFmtId="166" fontId="5" fillId="0" borderId="11" xfId="0" applyNumberFormat="1" applyFont="1" applyBorder="1" applyAlignment="1">
      <alignment horizontal="center" vertical="center"/>
    </xf>
    <xf numFmtId="0" fontId="18" fillId="33" borderId="11" xfId="0" applyNumberFormat="1" applyFont="1" applyFill="1" applyBorder="1" applyAlignment="1">
      <alignment/>
    </xf>
    <xf numFmtId="0" fontId="9" fillId="33" borderId="11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33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0" fontId="9" fillId="33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6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3" borderId="11" xfId="0" applyNumberFormat="1" applyFont="1" applyFill="1" applyBorder="1" applyAlignment="1">
      <alignment horizontal="left" vertical="center"/>
    </xf>
    <xf numFmtId="166" fontId="0" fillId="0" borderId="11" xfId="0" applyNumberFormat="1" applyBorder="1" applyAlignment="1">
      <alignment horizontal="center" vertical="center"/>
    </xf>
    <xf numFmtId="0" fontId="19" fillId="0" borderId="11" xfId="0" applyFont="1" applyBorder="1" applyAlignment="1">
      <alignment vertical="center" wrapText="1"/>
    </xf>
    <xf numFmtId="0" fontId="7" fillId="33" borderId="11" xfId="0" applyNumberFormat="1" applyFont="1" applyFill="1" applyBorder="1" applyAlignment="1">
      <alignment/>
    </xf>
    <xf numFmtId="164" fontId="5" fillId="0" borderId="11" xfId="0" applyNumberFormat="1" applyFont="1" applyBorder="1" applyAlignment="1">
      <alignment/>
    </xf>
    <xf numFmtId="0" fontId="12" fillId="33" borderId="0" xfId="0" applyFont="1" applyFill="1" applyBorder="1" applyAlignment="1">
      <alignment/>
    </xf>
    <xf numFmtId="164" fontId="8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0" fontId="8" fillId="33" borderId="13" xfId="0" applyFont="1" applyFill="1" applyBorder="1" applyAlignment="1">
      <alignment/>
    </xf>
    <xf numFmtId="0" fontId="0" fillId="0" borderId="13" xfId="0" applyBorder="1" applyAlignment="1">
      <alignment/>
    </xf>
    <xf numFmtId="164" fontId="8" fillId="0" borderId="13" xfId="0" applyNumberFormat="1" applyFont="1" applyBorder="1" applyAlignment="1">
      <alignment/>
    </xf>
    <xf numFmtId="164" fontId="0" fillId="0" borderId="13" xfId="0" applyNumberFormat="1" applyBorder="1" applyAlignment="1">
      <alignment/>
    </xf>
    <xf numFmtId="166" fontId="0" fillId="0" borderId="13" xfId="0" applyNumberFormat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2" fillId="33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33" borderId="11" xfId="0" applyNumberFormat="1" applyFont="1" applyFill="1" applyBorder="1" applyAlignment="1">
      <alignment/>
    </xf>
    <xf numFmtId="164" fontId="0" fillId="0" borderId="11" xfId="0" applyNumberFormat="1" applyFont="1" applyBorder="1" applyAlignment="1">
      <alignment/>
    </xf>
    <xf numFmtId="166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23" fillId="33" borderId="11" xfId="0" applyNumberFormat="1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33" borderId="11" xfId="0" applyNumberFormat="1" applyFont="1" applyFill="1" applyBorder="1" applyAlignment="1">
      <alignment vertical="center" wrapText="1"/>
    </xf>
    <xf numFmtId="164" fontId="5" fillId="0" borderId="11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166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2" fillId="33" borderId="1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5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5" fillId="34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164" fontId="5" fillId="34" borderId="11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6" xfId="0" applyNumberFormat="1" applyFont="1" applyFill="1" applyBorder="1" applyAlignment="1">
      <alignment/>
    </xf>
    <xf numFmtId="166" fontId="0" fillId="34" borderId="11" xfId="0" applyNumberFormat="1" applyFont="1" applyFill="1" applyBorder="1" applyAlignment="1">
      <alignment horizontal="center"/>
    </xf>
    <xf numFmtId="0" fontId="0" fillId="34" borderId="17" xfId="0" applyFont="1" applyFill="1" applyBorder="1" applyAlignment="1">
      <alignment/>
    </xf>
    <xf numFmtId="164" fontId="5" fillId="34" borderId="14" xfId="0" applyNumberFormat="1" applyFont="1" applyFill="1" applyBorder="1" applyAlignment="1">
      <alignment/>
    </xf>
    <xf numFmtId="164" fontId="0" fillId="34" borderId="18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34" borderId="11" xfId="0" applyNumberFormat="1" applyFont="1" applyFill="1" applyBorder="1" applyAlignment="1">
      <alignment horizontal="left" vertical="center"/>
    </xf>
    <xf numFmtId="0" fontId="0" fillId="34" borderId="11" xfId="0" applyFill="1" applyBorder="1" applyAlignment="1">
      <alignment vertical="center"/>
    </xf>
    <xf numFmtId="164" fontId="5" fillId="34" borderId="11" xfId="0" applyNumberFormat="1" applyFont="1" applyFill="1" applyBorder="1" applyAlignment="1">
      <alignment vertical="center"/>
    </xf>
    <xf numFmtId="164" fontId="0" fillId="34" borderId="11" xfId="0" applyNumberFormat="1" applyFont="1" applyFill="1" applyBorder="1" applyAlignment="1">
      <alignment vertical="center"/>
    </xf>
    <xf numFmtId="166" fontId="0" fillId="34" borderId="11" xfId="0" applyNumberFormat="1" applyFont="1" applyFill="1" applyBorder="1" applyAlignment="1">
      <alignment horizontal="center" vertical="center"/>
    </xf>
    <xf numFmtId="3" fontId="19" fillId="34" borderId="11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12" fillId="33" borderId="11" xfId="0" applyNumberFormat="1" applyFont="1" applyFill="1" applyBorder="1" applyAlignment="1">
      <alignment/>
    </xf>
    <xf numFmtId="164" fontId="12" fillId="0" borderId="0" xfId="0" applyNumberFormat="1" applyFont="1" applyBorder="1" applyAlignment="1">
      <alignment/>
    </xf>
    <xf numFmtId="164" fontId="12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19" xfId="0" applyNumberFormat="1" applyBorder="1" applyAlignment="1">
      <alignment/>
    </xf>
    <xf numFmtId="0" fontId="0" fillId="0" borderId="20" xfId="0" applyFont="1" applyBorder="1" applyAlignment="1">
      <alignment/>
    </xf>
    <xf numFmtId="164" fontId="0" fillId="0" borderId="21" xfId="0" applyNumberFormat="1" applyBorder="1" applyAlignment="1">
      <alignment/>
    </xf>
    <xf numFmtId="0" fontId="0" fillId="0" borderId="22" xfId="0" applyFont="1" applyBorder="1" applyAlignment="1">
      <alignment/>
    </xf>
    <xf numFmtId="164" fontId="0" fillId="0" borderId="23" xfId="0" applyNumberForma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167" fontId="0" fillId="0" borderId="0" xfId="0" applyNumberFormat="1" applyAlignment="1">
      <alignment/>
    </xf>
    <xf numFmtId="0" fontId="5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6" fontId="0" fillId="0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right" vertical="center"/>
    </xf>
    <xf numFmtId="164" fontId="0" fillId="0" borderId="11" xfId="0" applyNumberFormat="1" applyFont="1" applyFill="1" applyBorder="1" applyAlignment="1">
      <alignment horizontal="right" vertical="center"/>
    </xf>
    <xf numFmtId="164" fontId="0" fillId="15" borderId="13" xfId="0" applyNumberFormat="1" applyFont="1" applyFill="1" applyBorder="1" applyAlignment="1">
      <alignment/>
    </xf>
    <xf numFmtId="166" fontId="0" fillId="15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0" xfId="0" applyAlignment="1">
      <alignment horizontal="left" wrapText="1"/>
    </xf>
    <xf numFmtId="167" fontId="0" fillId="0" borderId="0" xfId="0" applyNumberFormat="1" applyAlignment="1">
      <alignment horizontal="center" vertical="center" wrapText="1"/>
    </xf>
    <xf numFmtId="164" fontId="0" fillId="8" borderId="19" xfId="0" applyNumberFormat="1" applyFill="1" applyBorder="1" applyAlignment="1">
      <alignment/>
    </xf>
    <xf numFmtId="0" fontId="0" fillId="8" borderId="20" xfId="0" applyFont="1" applyFill="1" applyBorder="1" applyAlignment="1">
      <alignment/>
    </xf>
    <xf numFmtId="164" fontId="0" fillId="8" borderId="21" xfId="0" applyNumberFormat="1" applyFill="1" applyBorder="1" applyAlignment="1">
      <alignment/>
    </xf>
    <xf numFmtId="0" fontId="0" fillId="8" borderId="22" xfId="0" applyFont="1" applyFill="1" applyBorder="1" applyAlignment="1">
      <alignment/>
    </xf>
    <xf numFmtId="164" fontId="0" fillId="8" borderId="23" xfId="0" applyNumberFormat="1" applyFill="1" applyBorder="1" applyAlignment="1">
      <alignment/>
    </xf>
    <xf numFmtId="0" fontId="0" fillId="8" borderId="24" xfId="0" applyFont="1" applyFill="1" applyBorder="1" applyAlignment="1">
      <alignment/>
    </xf>
    <xf numFmtId="164" fontId="5" fillId="15" borderId="11" xfId="0" applyNumberFormat="1" applyFont="1" applyFill="1" applyBorder="1" applyAlignment="1">
      <alignment/>
    </xf>
    <xf numFmtId="164" fontId="0" fillId="15" borderId="11" xfId="0" applyNumberFormat="1" applyFont="1" applyFill="1" applyBorder="1" applyAlignment="1">
      <alignment/>
    </xf>
    <xf numFmtId="164" fontId="0" fillId="15" borderId="0" xfId="0" applyNumberFormat="1" applyFont="1" applyFill="1" applyBorder="1" applyAlignment="1">
      <alignment/>
    </xf>
    <xf numFmtId="164" fontId="5" fillId="8" borderId="11" xfId="0" applyNumberFormat="1" applyFont="1" applyFill="1" applyBorder="1" applyAlignment="1">
      <alignment/>
    </xf>
    <xf numFmtId="164" fontId="0" fillId="8" borderId="0" xfId="0" applyNumberFormat="1" applyFont="1" applyFill="1" applyBorder="1" applyAlignment="1">
      <alignment/>
    </xf>
    <xf numFmtId="164" fontId="0" fillId="8" borderId="13" xfId="0" applyNumberFormat="1" applyFont="1" applyFill="1" applyBorder="1" applyAlignment="1">
      <alignment/>
    </xf>
    <xf numFmtId="164" fontId="0" fillId="8" borderId="0" xfId="0" applyNumberFormat="1" applyFill="1" applyAlignment="1">
      <alignment/>
    </xf>
    <xf numFmtId="0" fontId="0" fillId="8" borderId="0" xfId="0" applyFill="1" applyAlignment="1">
      <alignment/>
    </xf>
    <xf numFmtId="164" fontId="5" fillId="35" borderId="11" xfId="0" applyNumberFormat="1" applyFont="1" applyFill="1" applyBorder="1" applyAlignment="1">
      <alignment/>
    </xf>
    <xf numFmtId="164" fontId="0" fillId="35" borderId="0" xfId="0" applyNumberFormat="1" applyFont="1" applyFill="1" applyBorder="1" applyAlignment="1">
      <alignment/>
    </xf>
    <xf numFmtId="164" fontId="0" fillId="35" borderId="13" xfId="0" applyNumberFormat="1" applyFont="1" applyFill="1" applyBorder="1" applyAlignment="1">
      <alignment/>
    </xf>
    <xf numFmtId="164" fontId="5" fillId="13" borderId="11" xfId="0" applyNumberFormat="1" applyFont="1" applyFill="1" applyBorder="1" applyAlignment="1">
      <alignment/>
    </xf>
    <xf numFmtId="164" fontId="0" fillId="13" borderId="11" xfId="0" applyNumberFormat="1" applyFont="1" applyFill="1" applyBorder="1" applyAlignment="1">
      <alignment/>
    </xf>
    <xf numFmtId="164" fontId="0" fillId="13" borderId="0" xfId="0" applyNumberFormat="1" applyFont="1" applyFill="1" applyBorder="1" applyAlignment="1">
      <alignment/>
    </xf>
    <xf numFmtId="164" fontId="0" fillId="13" borderId="13" xfId="0" applyNumberFormat="1" applyFon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0" fillId="0" borderId="20" xfId="0" applyFont="1" applyFill="1" applyBorder="1" applyAlignment="1">
      <alignment/>
    </xf>
    <xf numFmtId="164" fontId="0" fillId="0" borderId="21" xfId="0" applyNumberFormat="1" applyFill="1" applyBorder="1" applyAlignment="1">
      <alignment/>
    </xf>
    <xf numFmtId="0" fontId="0" fillId="0" borderId="22" xfId="0" applyFont="1" applyFill="1" applyBorder="1" applyAlignment="1">
      <alignment/>
    </xf>
    <xf numFmtId="164" fontId="0" fillId="0" borderId="23" xfId="0" applyNumberFormat="1" applyFill="1" applyBorder="1" applyAlignment="1">
      <alignment/>
    </xf>
    <xf numFmtId="0" fontId="0" fillId="0" borderId="24" xfId="0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8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" fillId="15" borderId="0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20" fillId="35" borderId="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164" fontId="0" fillId="0" borderId="21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64" fontId="0" fillId="0" borderId="22" xfId="0" applyNumberFormat="1" applyFont="1" applyBorder="1" applyAlignment="1">
      <alignment horizontal="center" vertical="center" wrapText="1"/>
    </xf>
    <xf numFmtId="164" fontId="0" fillId="0" borderId="23" xfId="0" applyNumberFormat="1" applyFont="1" applyBorder="1" applyAlignment="1">
      <alignment horizontal="center" vertical="center" wrapText="1"/>
    </xf>
    <xf numFmtId="164" fontId="0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167" fontId="0" fillId="35" borderId="0" xfId="0" applyNumberFormat="1" applyFill="1" applyAlignment="1">
      <alignment horizontal="center" vertical="center" wrapText="1"/>
    </xf>
    <xf numFmtId="0" fontId="5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right" vertical="center"/>
    </xf>
    <xf numFmtId="164" fontId="0" fillId="0" borderId="13" xfId="0" applyNumberFormat="1" applyFont="1" applyFill="1" applyBorder="1" applyAlignment="1">
      <alignment horizontal="right" vertical="center"/>
    </xf>
    <xf numFmtId="166" fontId="0" fillId="0" borderId="13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5" fillId="33" borderId="31" xfId="0" applyNumberFormat="1" applyFont="1" applyFill="1" applyBorder="1" applyAlignment="1">
      <alignment/>
    </xf>
    <xf numFmtId="0" fontId="0" fillId="0" borderId="32" xfId="0" applyBorder="1" applyAlignment="1">
      <alignment/>
    </xf>
    <xf numFmtId="164" fontId="5" fillId="0" borderId="31" xfId="0" applyNumberFormat="1" applyFont="1" applyBorder="1" applyAlignment="1">
      <alignment/>
    </xf>
    <xf numFmtId="0" fontId="0" fillId="0" borderId="33" xfId="0" applyBorder="1" applyAlignment="1">
      <alignment/>
    </xf>
    <xf numFmtId="0" fontId="12" fillId="33" borderId="31" xfId="0" applyNumberFormat="1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166" fontId="0" fillId="0" borderId="31" xfId="0" applyNumberFormat="1" applyFont="1" applyBorder="1" applyAlignment="1">
      <alignment horizontal="center"/>
    </xf>
    <xf numFmtId="166" fontId="0" fillId="0" borderId="36" xfId="0" applyNumberFormat="1" applyFont="1" applyBorder="1" applyAlignment="1">
      <alignment horizontal="center"/>
    </xf>
    <xf numFmtId="164" fontId="0" fillId="0" borderId="31" xfId="0" applyNumberFormat="1" applyFont="1" applyBorder="1" applyAlignment="1">
      <alignment vertical="center"/>
    </xf>
    <xf numFmtId="0" fontId="0" fillId="0" borderId="37" xfId="0" applyFont="1" applyBorder="1" applyAlignment="1">
      <alignment/>
    </xf>
    <xf numFmtId="3" fontId="19" fillId="0" borderId="31" xfId="0" applyNumberFormat="1" applyFont="1" applyFill="1" applyBorder="1" applyAlignment="1">
      <alignment horizontal="center" vertical="center" wrapText="1"/>
    </xf>
    <xf numFmtId="164" fontId="0" fillId="0" borderId="31" xfId="0" applyNumberFormat="1" applyFont="1" applyBorder="1" applyAlignment="1">
      <alignment/>
    </xf>
    <xf numFmtId="164" fontId="0" fillId="0" borderId="38" xfId="0" applyNumberFormat="1" applyFont="1" applyFill="1" applyBorder="1" applyAlignment="1">
      <alignment horizontal="right" vertical="center"/>
    </xf>
    <xf numFmtId="164" fontId="0" fillId="0" borderId="39" xfId="0" applyNumberFormat="1" applyFont="1" applyBorder="1" applyAlignment="1">
      <alignment/>
    </xf>
    <xf numFmtId="0" fontId="0" fillId="0" borderId="40" xfId="0" applyBorder="1" applyAlignment="1">
      <alignment/>
    </xf>
    <xf numFmtId="164" fontId="0" fillId="0" borderId="14" xfId="0" applyNumberFormat="1" applyFont="1" applyFill="1" applyBorder="1" applyAlignment="1">
      <alignment/>
    </xf>
    <xf numFmtId="164" fontId="0" fillId="0" borderId="41" xfId="0" applyNumberFormat="1" applyFont="1" applyFill="1" applyBorder="1" applyAlignment="1">
      <alignment/>
    </xf>
    <xf numFmtId="164" fontId="0" fillId="0" borderId="42" xfId="0" applyNumberFormat="1" applyFont="1" applyFill="1" applyBorder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64" fontId="0" fillId="0" borderId="39" xfId="0" applyNumberFormat="1" applyFont="1" applyFill="1" applyBorder="1" applyAlignment="1">
      <alignment/>
    </xf>
    <xf numFmtId="164" fontId="0" fillId="0" borderId="45" xfId="0" applyNumberFormat="1" applyFont="1" applyBorder="1" applyAlignment="1">
      <alignment/>
    </xf>
    <xf numFmtId="0" fontId="0" fillId="0" borderId="4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b/>
        <i val="0"/>
        <sz val="11"/>
        <color indexed="10"/>
      </font>
    </dxf>
    <dxf>
      <font>
        <b/>
        <i val="0"/>
        <sz val="11"/>
        <color indexed="56"/>
      </font>
    </dxf>
    <dxf>
      <font>
        <b/>
        <i val="0"/>
        <sz val="11"/>
        <color indexed="17"/>
      </font>
    </dxf>
    <dxf>
      <font>
        <b/>
        <i val="0"/>
        <sz val="11"/>
        <color indexed="10"/>
      </font>
    </dxf>
    <dxf>
      <font>
        <b/>
        <i val="0"/>
        <sz val="11"/>
        <color indexed="56"/>
      </font>
    </dxf>
    <dxf>
      <font>
        <b/>
        <i val="0"/>
        <sz val="11"/>
        <color indexed="17"/>
      </font>
    </dxf>
    <dxf>
      <font>
        <b/>
        <i val="0"/>
        <sz val="11"/>
        <color indexed="10"/>
      </font>
    </dxf>
    <dxf>
      <font>
        <b/>
        <i val="0"/>
        <sz val="11"/>
        <color indexed="56"/>
      </font>
    </dxf>
    <dxf>
      <font>
        <b/>
        <i val="0"/>
        <sz val="11"/>
        <color indexed="17"/>
      </font>
    </dxf>
    <dxf>
      <font>
        <b/>
        <i val="0"/>
        <sz val="11"/>
        <color indexed="10"/>
      </font>
    </dxf>
    <dxf>
      <font>
        <b/>
        <i val="0"/>
        <sz val="11"/>
        <color indexed="56"/>
      </font>
    </dxf>
    <dxf>
      <font>
        <b/>
        <i val="0"/>
        <sz val="11"/>
        <color indexed="17"/>
      </font>
    </dxf>
    <dxf>
      <font>
        <b/>
        <i val="0"/>
        <sz val="11"/>
        <color rgb="FF008000"/>
      </font>
      <border/>
    </dxf>
    <dxf>
      <font>
        <b/>
        <i val="0"/>
        <sz val="11"/>
        <color rgb="FF003366"/>
      </font>
      <border/>
    </dxf>
    <dxf>
      <font>
        <b/>
        <i val="0"/>
        <sz val="11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3">
      <selection activeCell="I6" sqref="I6"/>
    </sheetView>
  </sheetViews>
  <sheetFormatPr defaultColWidth="9.140625" defaultRowHeight="15"/>
  <cols>
    <col min="1" max="1" width="23.57421875" style="0" customWidth="1"/>
    <col min="2" max="2" width="2.7109375" style="0" customWidth="1"/>
    <col min="3" max="3" width="9.140625" style="1" customWidth="1"/>
    <col min="4" max="4" width="11.7109375" style="0" customWidth="1"/>
    <col min="5" max="5" width="9.140625" style="0" customWidth="1"/>
    <col min="6" max="6" width="9.57421875" style="0" customWidth="1"/>
    <col min="7" max="7" width="3.421875" style="0" customWidth="1"/>
    <col min="8" max="8" width="7.8515625" style="2" customWidth="1"/>
  </cols>
  <sheetData>
    <row r="1" ht="18">
      <c r="A1" s="3" t="s">
        <v>0</v>
      </c>
    </row>
    <row r="2" spans="1:5" ht="15">
      <c r="A2" s="4"/>
      <c r="D2" s="5"/>
      <c r="E2" s="5"/>
    </row>
    <row r="3" spans="1:8" ht="57.75">
      <c r="A3" s="6" t="s">
        <v>1</v>
      </c>
      <c r="C3" s="1" t="s">
        <v>2</v>
      </c>
      <c r="D3" s="7" t="s">
        <v>3</v>
      </c>
      <c r="E3" s="7" t="s">
        <v>4</v>
      </c>
      <c r="F3" s="8" t="s">
        <v>5</v>
      </c>
      <c r="G3" s="8"/>
      <c r="H3" s="9" t="s">
        <v>6</v>
      </c>
    </row>
    <row r="4" spans="1:9" ht="15">
      <c r="A4" s="10" t="s">
        <v>7</v>
      </c>
      <c r="C4" s="1">
        <v>2626.5</v>
      </c>
      <c r="D4">
        <v>1543.13</v>
      </c>
      <c r="E4" s="11">
        <f aca="true" t="shared" si="0" ref="E4:E20">SUM(C4-D4)</f>
        <v>1083.37</v>
      </c>
      <c r="F4" s="12">
        <f aca="true" t="shared" si="1" ref="F4:F20">SUM(E4/(C4/100))</f>
        <v>41.24766799923852</v>
      </c>
      <c r="H4" s="2">
        <v>3108</v>
      </c>
      <c r="I4" t="s">
        <v>8</v>
      </c>
    </row>
    <row r="5" spans="1:9" ht="15">
      <c r="A5" s="10" t="s">
        <v>9</v>
      </c>
      <c r="C5" s="1">
        <v>875.5</v>
      </c>
      <c r="D5">
        <v>466.6</v>
      </c>
      <c r="E5" s="11">
        <f t="shared" si="0"/>
        <v>408.9</v>
      </c>
      <c r="F5" s="12">
        <f t="shared" si="1"/>
        <v>46.70474014848657</v>
      </c>
      <c r="H5" s="2">
        <v>776</v>
      </c>
      <c r="I5" t="s">
        <v>10</v>
      </c>
    </row>
    <row r="6" spans="1:9" ht="15">
      <c r="A6" s="10" t="s">
        <v>11</v>
      </c>
      <c r="C6" s="1">
        <v>216</v>
      </c>
      <c r="D6">
        <v>119.99</v>
      </c>
      <c r="E6" s="11">
        <f t="shared" si="0"/>
        <v>96.01</v>
      </c>
      <c r="F6" s="12">
        <f t="shared" si="1"/>
        <v>44.449074074074076</v>
      </c>
      <c r="H6" s="2">
        <v>216</v>
      </c>
      <c r="I6" t="s">
        <v>12</v>
      </c>
    </row>
    <row r="7" spans="1:9" ht="15">
      <c r="A7" s="10" t="s">
        <v>13</v>
      </c>
      <c r="C7" s="1">
        <v>50</v>
      </c>
      <c r="D7">
        <v>0</v>
      </c>
      <c r="E7" s="11">
        <f t="shared" si="0"/>
        <v>50</v>
      </c>
      <c r="F7" s="12">
        <f t="shared" si="1"/>
        <v>100</v>
      </c>
      <c r="H7" s="2">
        <v>50</v>
      </c>
      <c r="I7" t="s">
        <v>14</v>
      </c>
    </row>
    <row r="8" spans="1:9" ht="15">
      <c r="A8" s="10" t="s">
        <v>15</v>
      </c>
      <c r="C8" s="1">
        <v>54</v>
      </c>
      <c r="D8">
        <v>0</v>
      </c>
      <c r="E8" s="11">
        <f t="shared" si="0"/>
        <v>54</v>
      </c>
      <c r="F8" s="12">
        <f t="shared" si="1"/>
        <v>100</v>
      </c>
      <c r="H8" s="2">
        <v>90</v>
      </c>
      <c r="I8" t="s">
        <v>16</v>
      </c>
    </row>
    <row r="9" spans="1:9" ht="15">
      <c r="A9" s="10" t="s">
        <v>17</v>
      </c>
      <c r="C9" s="1">
        <v>1000</v>
      </c>
      <c r="D9">
        <v>100</v>
      </c>
      <c r="E9" s="11">
        <f t="shared" si="0"/>
        <v>900</v>
      </c>
      <c r="F9" s="12">
        <f t="shared" si="1"/>
        <v>90</v>
      </c>
      <c r="H9" s="2">
        <v>750</v>
      </c>
      <c r="I9" t="s">
        <v>18</v>
      </c>
    </row>
    <row r="10" spans="1:9" ht="15">
      <c r="A10" s="10" t="s">
        <v>19</v>
      </c>
      <c r="C10" s="1">
        <v>250</v>
      </c>
      <c r="D10">
        <v>0</v>
      </c>
      <c r="E10" s="11">
        <f t="shared" si="0"/>
        <v>250</v>
      </c>
      <c r="F10" s="12">
        <f t="shared" si="1"/>
        <v>100</v>
      </c>
      <c r="H10" s="2">
        <v>250</v>
      </c>
      <c r="I10" t="s">
        <v>20</v>
      </c>
    </row>
    <row r="11" spans="1:9" ht="15">
      <c r="A11" s="10" t="s">
        <v>21</v>
      </c>
      <c r="C11" s="1">
        <v>100</v>
      </c>
      <c r="D11">
        <v>0</v>
      </c>
      <c r="E11" s="11">
        <f t="shared" si="0"/>
        <v>100</v>
      </c>
      <c r="F11" s="12">
        <f t="shared" si="1"/>
        <v>100</v>
      </c>
      <c r="H11" s="2">
        <v>100</v>
      </c>
      <c r="I11" t="s">
        <v>22</v>
      </c>
    </row>
    <row r="12" spans="1:9" ht="15">
      <c r="A12" s="10" t="s">
        <v>23</v>
      </c>
      <c r="C12" s="1">
        <v>88</v>
      </c>
      <c r="D12">
        <v>78.48</v>
      </c>
      <c r="E12" s="11">
        <f t="shared" si="0"/>
        <v>9.519999999999996</v>
      </c>
      <c r="F12" s="12">
        <f t="shared" si="1"/>
        <v>10.818181818181813</v>
      </c>
      <c r="H12" s="2">
        <v>80</v>
      </c>
      <c r="I12" t="s">
        <v>24</v>
      </c>
    </row>
    <row r="13" spans="1:9" ht="15">
      <c r="A13" s="10" t="s">
        <v>25</v>
      </c>
      <c r="C13" s="1">
        <v>190</v>
      </c>
      <c r="D13">
        <v>41.47</v>
      </c>
      <c r="E13" s="11">
        <f t="shared" si="0"/>
        <v>148.53</v>
      </c>
      <c r="F13" s="12">
        <f t="shared" si="1"/>
        <v>78.17368421052632</v>
      </c>
      <c r="H13" s="2">
        <v>190</v>
      </c>
      <c r="I13" t="s">
        <v>26</v>
      </c>
    </row>
    <row r="14" spans="1:9" ht="15">
      <c r="A14" s="10" t="s">
        <v>27</v>
      </c>
      <c r="C14" s="1">
        <v>68</v>
      </c>
      <c r="D14">
        <v>0</v>
      </c>
      <c r="E14" s="11">
        <f t="shared" si="0"/>
        <v>68</v>
      </c>
      <c r="F14" s="12">
        <f t="shared" si="1"/>
        <v>99.99999999999999</v>
      </c>
      <c r="H14" s="2">
        <v>68</v>
      </c>
      <c r="I14" t="s">
        <v>20</v>
      </c>
    </row>
    <row r="15" spans="1:8" ht="15">
      <c r="A15" s="10" t="s">
        <v>28</v>
      </c>
      <c r="C15" s="1">
        <v>60</v>
      </c>
      <c r="D15">
        <v>0</v>
      </c>
      <c r="E15" s="11">
        <f t="shared" si="0"/>
        <v>60</v>
      </c>
      <c r="F15" s="12">
        <f t="shared" si="1"/>
        <v>100</v>
      </c>
      <c r="H15" s="2">
        <v>60</v>
      </c>
    </row>
    <row r="16" spans="1:9" ht="15">
      <c r="A16" s="10" t="s">
        <v>29</v>
      </c>
      <c r="C16" s="1">
        <v>65</v>
      </c>
      <c r="D16">
        <v>66.5</v>
      </c>
      <c r="E16" s="11">
        <f t="shared" si="0"/>
        <v>-1.5</v>
      </c>
      <c r="F16" s="12">
        <f t="shared" si="1"/>
        <v>-2.3076923076923075</v>
      </c>
      <c r="H16" s="2">
        <v>68</v>
      </c>
      <c r="I16" t="s">
        <v>30</v>
      </c>
    </row>
    <row r="17" spans="1:9" ht="15">
      <c r="A17" s="10" t="s">
        <v>31</v>
      </c>
      <c r="C17" s="1">
        <v>480</v>
      </c>
      <c r="D17">
        <v>536.58</v>
      </c>
      <c r="E17" s="13">
        <f t="shared" si="0"/>
        <v>-56.58000000000004</v>
      </c>
      <c r="F17" s="12">
        <f t="shared" si="1"/>
        <v>-11.787500000000009</v>
      </c>
      <c r="H17" s="2">
        <v>600</v>
      </c>
      <c r="I17" t="s">
        <v>32</v>
      </c>
    </row>
    <row r="18" spans="1:9" ht="15">
      <c r="A18" s="10" t="s">
        <v>33</v>
      </c>
      <c r="C18" s="1">
        <v>36</v>
      </c>
      <c r="D18">
        <v>0</v>
      </c>
      <c r="E18" s="11">
        <f t="shared" si="0"/>
        <v>36</v>
      </c>
      <c r="F18" s="12">
        <f t="shared" si="1"/>
        <v>100</v>
      </c>
      <c r="H18" s="2">
        <v>0</v>
      </c>
      <c r="I18" t="s">
        <v>34</v>
      </c>
    </row>
    <row r="19" spans="1:8" ht="15">
      <c r="A19" s="10" t="s">
        <v>35</v>
      </c>
      <c r="C19" s="1">
        <v>135</v>
      </c>
      <c r="D19">
        <v>0</v>
      </c>
      <c r="E19" s="11">
        <f t="shared" si="0"/>
        <v>135</v>
      </c>
      <c r="F19" s="12">
        <f t="shared" si="1"/>
        <v>100</v>
      </c>
      <c r="H19" s="2">
        <v>135</v>
      </c>
    </row>
    <row r="20" spans="1:6" ht="15.75" customHeight="1">
      <c r="A20" s="10"/>
      <c r="E20" s="11">
        <f t="shared" si="0"/>
        <v>0</v>
      </c>
      <c r="F20" s="12" t="e">
        <f t="shared" si="1"/>
        <v>#DIV/0!</v>
      </c>
    </row>
    <row r="21" spans="1:8" ht="15">
      <c r="A21" s="6" t="s">
        <v>36</v>
      </c>
      <c r="C21" s="1">
        <f>SUM(C4:C20)</f>
        <v>6294</v>
      </c>
      <c r="D21">
        <f>SUM(D4:D19)</f>
        <v>2952.7499999999995</v>
      </c>
      <c r="E21" s="11">
        <f>SUM(E4:E19)</f>
        <v>3341.25</v>
      </c>
      <c r="H21" s="2">
        <f>SUM(H4:H19)</f>
        <v>6541</v>
      </c>
    </row>
    <row r="22" ht="15">
      <c r="A22" s="6"/>
    </row>
    <row r="23" spans="1:8" ht="15">
      <c r="A23" s="14" t="s">
        <v>37</v>
      </c>
      <c r="B23" s="15"/>
      <c r="C23" s="16">
        <v>6263</v>
      </c>
      <c r="H23" s="15">
        <v>6263</v>
      </c>
    </row>
    <row r="24" ht="15">
      <c r="A24" s="17"/>
    </row>
  </sheetData>
  <sheetProtection password="91CE" sheet="1"/>
  <printOptions gridLines="1" headings="1"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5">
      <selection activeCell="E7" sqref="E7"/>
    </sheetView>
  </sheetViews>
  <sheetFormatPr defaultColWidth="9.140625" defaultRowHeight="15"/>
  <cols>
    <col min="1" max="1" width="32.28125" style="0" customWidth="1"/>
    <col min="5" max="5" width="9.140625" style="18" customWidth="1"/>
    <col min="14" max="14" width="15.57421875" style="0" customWidth="1"/>
  </cols>
  <sheetData>
    <row r="1" ht="14.25">
      <c r="A1" t="s">
        <v>38</v>
      </c>
    </row>
    <row r="3" spans="1:5" ht="28.5">
      <c r="A3" s="6" t="s">
        <v>1</v>
      </c>
      <c r="D3" s="19" t="s">
        <v>39</v>
      </c>
      <c r="E3" s="20"/>
    </row>
    <row r="4" spans="1:14" ht="15">
      <c r="A4" s="10" t="s">
        <v>7</v>
      </c>
      <c r="D4" s="21">
        <v>3108</v>
      </c>
      <c r="M4" s="22"/>
      <c r="N4" s="23"/>
    </row>
    <row r="5" spans="1:14" ht="15">
      <c r="A5" s="10" t="s">
        <v>9</v>
      </c>
      <c r="D5" s="21">
        <v>776</v>
      </c>
      <c r="M5" s="22"/>
      <c r="N5" s="24"/>
    </row>
    <row r="6" spans="1:14" ht="14.25">
      <c r="A6" s="25" t="s">
        <v>40</v>
      </c>
      <c r="D6" s="21">
        <v>216</v>
      </c>
      <c r="M6" s="22"/>
      <c r="N6" s="22"/>
    </row>
    <row r="7" spans="1:13" ht="14.25">
      <c r="A7" s="10" t="s">
        <v>13</v>
      </c>
      <c r="D7" s="21">
        <v>50</v>
      </c>
      <c r="M7" s="22"/>
    </row>
    <row r="8" spans="1:13" ht="14.25">
      <c r="A8" s="10" t="s">
        <v>41</v>
      </c>
      <c r="D8" s="21">
        <v>90</v>
      </c>
      <c r="M8" s="22"/>
    </row>
    <row r="9" spans="1:13" ht="14.25">
      <c r="A9" s="10" t="s">
        <v>17</v>
      </c>
      <c r="D9" s="21">
        <v>750</v>
      </c>
      <c r="M9" s="22"/>
    </row>
    <row r="10" spans="1:13" ht="14.25">
      <c r="A10" s="10" t="s">
        <v>19</v>
      </c>
      <c r="D10" s="21">
        <v>250</v>
      </c>
      <c r="M10" s="22"/>
    </row>
    <row r="11" spans="1:13" ht="14.25">
      <c r="A11" s="10" t="s">
        <v>21</v>
      </c>
      <c r="D11" s="21">
        <v>100</v>
      </c>
      <c r="M11" s="22"/>
    </row>
    <row r="12" spans="1:13" ht="14.25">
      <c r="A12" s="10" t="s">
        <v>23</v>
      </c>
      <c r="D12" s="21">
        <v>80</v>
      </c>
      <c r="M12" s="22"/>
    </row>
    <row r="13" spans="1:13" ht="14.25">
      <c r="A13" s="10" t="s">
        <v>25</v>
      </c>
      <c r="D13" s="21">
        <v>190</v>
      </c>
      <c r="M13" s="22"/>
    </row>
    <row r="14" spans="1:13" ht="14.25">
      <c r="A14" s="10" t="s">
        <v>27</v>
      </c>
      <c r="D14" s="21">
        <v>68</v>
      </c>
      <c r="M14" s="22"/>
    </row>
    <row r="15" spans="1:13" ht="14.25">
      <c r="A15" s="10" t="s">
        <v>28</v>
      </c>
      <c r="D15" s="21">
        <v>60</v>
      </c>
      <c r="M15" s="22"/>
    </row>
    <row r="16" spans="1:4" ht="14.25">
      <c r="A16" s="10" t="s">
        <v>29</v>
      </c>
      <c r="D16" s="21">
        <v>68</v>
      </c>
    </row>
    <row r="17" spans="1:4" ht="14.25">
      <c r="A17" s="10" t="s">
        <v>31</v>
      </c>
      <c r="D17" s="21">
        <v>600</v>
      </c>
    </row>
    <row r="18" spans="1:4" ht="14.25">
      <c r="A18" s="10" t="s">
        <v>35</v>
      </c>
      <c r="D18" s="21">
        <v>135</v>
      </c>
    </row>
    <row r="19" spans="1:4" ht="14.25">
      <c r="A19" s="10"/>
      <c r="D19" s="21"/>
    </row>
    <row r="20" spans="1:4" ht="14.25">
      <c r="A20" s="6" t="s">
        <v>36</v>
      </c>
      <c r="D20" s="21">
        <f>SUM(D4:D18)</f>
        <v>6541</v>
      </c>
    </row>
    <row r="21" spans="1:4" ht="14.25">
      <c r="A21" s="6" t="s">
        <v>42</v>
      </c>
      <c r="D21" s="21">
        <v>3000</v>
      </c>
    </row>
    <row r="22" spans="1:4" ht="14.25">
      <c r="A22" s="14"/>
      <c r="D22" s="26"/>
    </row>
    <row r="23" spans="1:4" ht="14.25">
      <c r="A23" s="17" t="s">
        <v>43</v>
      </c>
      <c r="D23" s="27">
        <v>9263</v>
      </c>
    </row>
    <row r="25" spans="1:4" ht="36" customHeight="1">
      <c r="A25" s="196" t="s">
        <v>44</v>
      </c>
      <c r="B25" s="196"/>
      <c r="C25" s="196"/>
      <c r="D25" s="28">
        <f>D20+D21-D23</f>
        <v>278</v>
      </c>
    </row>
  </sheetData>
  <sheetProtection password="91CE" sheet="1"/>
  <mergeCells count="1">
    <mergeCell ref="A25:C25"/>
  </mergeCells>
  <printOptions gridLines="1"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9">
      <selection activeCell="H21" sqref="H21"/>
    </sheetView>
  </sheetViews>
  <sheetFormatPr defaultColWidth="9.140625" defaultRowHeight="15"/>
  <cols>
    <col min="1" max="1" width="32.28125" style="0" customWidth="1"/>
    <col min="2" max="3" width="9.00390625" style="0" hidden="1" customWidth="1"/>
    <col min="6" max="6" width="10.8515625" style="0" customWidth="1"/>
    <col min="8" max="8" width="55.421875" style="0" customWidth="1"/>
  </cols>
  <sheetData>
    <row r="1" spans="1:8" ht="28.5" customHeight="1">
      <c r="A1" s="29" t="s">
        <v>45</v>
      </c>
      <c r="B1" s="30"/>
      <c r="C1" s="30"/>
      <c r="D1" s="31" t="s">
        <v>39</v>
      </c>
      <c r="E1" s="32" t="s">
        <v>46</v>
      </c>
      <c r="F1" s="197" t="s">
        <v>47</v>
      </c>
      <c r="G1" s="197"/>
      <c r="H1" s="33" t="s">
        <v>48</v>
      </c>
    </row>
    <row r="2" spans="1:8" ht="14.25">
      <c r="A2" s="29" t="s">
        <v>49</v>
      </c>
      <c r="B2" s="30"/>
      <c r="C2" s="34"/>
      <c r="D2" s="19"/>
      <c r="E2" s="35"/>
      <c r="F2" s="36"/>
      <c r="G2" s="36"/>
      <c r="H2" s="37"/>
    </row>
    <row r="3" spans="1:8" ht="14.25">
      <c r="A3" s="38" t="s">
        <v>7</v>
      </c>
      <c r="B3" s="30"/>
      <c r="C3" s="30"/>
      <c r="D3" s="39">
        <v>3108</v>
      </c>
      <c r="E3" s="40">
        <v>3261</v>
      </c>
      <c r="F3" s="40">
        <f>E3-D3</f>
        <v>153</v>
      </c>
      <c r="G3" s="41">
        <f>F3/D3</f>
        <v>0.04922779922779923</v>
      </c>
      <c r="H3" s="42" t="s">
        <v>50</v>
      </c>
    </row>
    <row r="4" spans="1:8" ht="14.25">
      <c r="A4" s="38" t="s">
        <v>9</v>
      </c>
      <c r="B4" s="30"/>
      <c r="C4" s="30"/>
      <c r="D4" s="39">
        <v>776</v>
      </c>
      <c r="E4" s="40">
        <v>810</v>
      </c>
      <c r="F4" s="40">
        <f>E4-D4</f>
        <v>34</v>
      </c>
      <c r="G4" s="41">
        <f>F4/D4</f>
        <v>0.04381443298969072</v>
      </c>
      <c r="H4" s="30" t="s">
        <v>51</v>
      </c>
    </row>
    <row r="5" spans="1:8" ht="14.25">
      <c r="A5" s="38" t="s">
        <v>21</v>
      </c>
      <c r="B5" s="30"/>
      <c r="C5" s="30"/>
      <c r="D5" s="39">
        <v>100</v>
      </c>
      <c r="E5" s="40">
        <v>700</v>
      </c>
      <c r="F5" s="40">
        <f>E5-D5</f>
        <v>600</v>
      </c>
      <c r="G5" s="41">
        <f>F5/D5</f>
        <v>6</v>
      </c>
      <c r="H5" s="30" t="s">
        <v>52</v>
      </c>
    </row>
    <row r="6" spans="1:8" ht="14.25">
      <c r="A6" s="38" t="s">
        <v>53</v>
      </c>
      <c r="B6" s="30"/>
      <c r="C6" s="30"/>
      <c r="D6" s="39"/>
      <c r="E6" s="40">
        <v>90</v>
      </c>
      <c r="F6" s="40">
        <f>E6-D6</f>
        <v>90</v>
      </c>
      <c r="G6" s="43" t="s">
        <v>54</v>
      </c>
      <c r="H6" s="30"/>
    </row>
    <row r="7" spans="1:8" ht="14.25">
      <c r="A7" s="44" t="s">
        <v>11</v>
      </c>
      <c r="B7" s="30"/>
      <c r="C7" s="30"/>
      <c r="D7" s="39">
        <v>216</v>
      </c>
      <c r="E7" s="40">
        <v>0</v>
      </c>
      <c r="F7" s="40">
        <f>E7-D7</f>
        <v>-216</v>
      </c>
      <c r="G7" s="41">
        <f>F7/D7</f>
        <v>-1</v>
      </c>
      <c r="H7" s="30" t="s">
        <v>55</v>
      </c>
    </row>
    <row r="8" spans="1:8" ht="14.25">
      <c r="A8" s="45" t="s">
        <v>56</v>
      </c>
      <c r="B8" s="30"/>
      <c r="C8" s="34"/>
      <c r="D8" s="46"/>
      <c r="E8" s="47"/>
      <c r="F8" s="47"/>
      <c r="G8" s="48"/>
      <c r="H8" s="49"/>
    </row>
    <row r="9" spans="1:8" ht="14.25">
      <c r="A9" s="38" t="s">
        <v>13</v>
      </c>
      <c r="B9" s="30"/>
      <c r="C9" s="30"/>
      <c r="D9" s="39">
        <v>50</v>
      </c>
      <c r="E9" s="40">
        <v>50</v>
      </c>
      <c r="F9" s="40">
        <f>E9-D9</f>
        <v>0</v>
      </c>
      <c r="G9" s="41">
        <f>F9/D9</f>
        <v>0</v>
      </c>
      <c r="H9" s="30" t="s">
        <v>57</v>
      </c>
    </row>
    <row r="10" spans="1:8" ht="14.25">
      <c r="A10" s="45" t="s">
        <v>58</v>
      </c>
      <c r="B10" s="30"/>
      <c r="C10" s="34"/>
      <c r="D10" s="46"/>
      <c r="E10" s="47"/>
      <c r="F10" s="47"/>
      <c r="G10" s="48"/>
      <c r="H10" s="49"/>
    </row>
    <row r="11" spans="1:8" ht="14.25">
      <c r="A11" s="38" t="s">
        <v>23</v>
      </c>
      <c r="B11" s="30"/>
      <c r="C11" s="30"/>
      <c r="D11" s="39">
        <v>80</v>
      </c>
      <c r="E11" s="40">
        <v>100</v>
      </c>
      <c r="F11" s="40">
        <f>E11-D11</f>
        <v>20</v>
      </c>
      <c r="G11" s="41">
        <f>F11/D11</f>
        <v>0.25</v>
      </c>
      <c r="H11" s="30" t="s">
        <v>59</v>
      </c>
    </row>
    <row r="12" spans="1:8" ht="14.25">
      <c r="A12" s="38" t="s">
        <v>60</v>
      </c>
      <c r="B12" s="30"/>
      <c r="C12" s="30"/>
      <c r="D12" s="39">
        <v>190</v>
      </c>
      <c r="E12" s="40">
        <v>230</v>
      </c>
      <c r="F12" s="40">
        <f>E12-D12</f>
        <v>40</v>
      </c>
      <c r="G12" s="41">
        <f>F12/D12</f>
        <v>0.21052631578947367</v>
      </c>
      <c r="H12" s="30" t="s">
        <v>61</v>
      </c>
    </row>
    <row r="13" spans="1:8" ht="14.25">
      <c r="A13" s="38" t="s">
        <v>35</v>
      </c>
      <c r="B13" s="30"/>
      <c r="C13" s="30"/>
      <c r="D13" s="39">
        <v>135</v>
      </c>
      <c r="E13" s="40">
        <v>85</v>
      </c>
      <c r="F13" s="40">
        <f>E13-D13</f>
        <v>-50</v>
      </c>
      <c r="G13" s="41">
        <f>F13/D13</f>
        <v>-0.37037037037037035</v>
      </c>
      <c r="H13" s="30" t="s">
        <v>62</v>
      </c>
    </row>
    <row r="14" spans="1:8" ht="24.75">
      <c r="A14" s="50" t="s">
        <v>63</v>
      </c>
      <c r="B14" s="51"/>
      <c r="C14" s="51"/>
      <c r="D14" s="52"/>
      <c r="E14" s="53">
        <v>35</v>
      </c>
      <c r="F14" s="53">
        <f>E14-D14</f>
        <v>35</v>
      </c>
      <c r="G14" s="43" t="s">
        <v>54</v>
      </c>
      <c r="H14" s="51" t="s">
        <v>64</v>
      </c>
    </row>
    <row r="15" spans="1:8" ht="14.25">
      <c r="A15" s="54" t="s">
        <v>65</v>
      </c>
      <c r="B15" s="51"/>
      <c r="C15" s="55"/>
      <c r="D15" s="56"/>
      <c r="E15" s="57"/>
      <c r="F15" s="57"/>
      <c r="G15" s="58"/>
      <c r="H15" s="59"/>
    </row>
    <row r="16" spans="1:8" ht="14.25">
      <c r="A16" s="38" t="s">
        <v>66</v>
      </c>
      <c r="B16" s="30"/>
      <c r="C16" s="30"/>
      <c r="D16" s="39"/>
      <c r="E16" s="40">
        <v>150</v>
      </c>
      <c r="F16" s="40">
        <v>150</v>
      </c>
      <c r="G16" s="43" t="s">
        <v>54</v>
      </c>
      <c r="H16" s="30" t="s">
        <v>67</v>
      </c>
    </row>
    <row r="17" spans="1:8" ht="14.25">
      <c r="A17" s="38" t="s">
        <v>27</v>
      </c>
      <c r="B17" s="30"/>
      <c r="C17" s="30"/>
      <c r="D17" s="39">
        <v>68</v>
      </c>
      <c r="E17" s="40">
        <v>75</v>
      </c>
      <c r="F17" s="40">
        <f>E17-D17</f>
        <v>7</v>
      </c>
      <c r="G17" s="41">
        <f>F17/D17</f>
        <v>0.10294117647058823</v>
      </c>
      <c r="H17" s="30" t="s">
        <v>68</v>
      </c>
    </row>
    <row r="18" spans="1:8" ht="14.25">
      <c r="A18" s="38" t="s">
        <v>69</v>
      </c>
      <c r="B18" s="30"/>
      <c r="C18" s="30"/>
      <c r="D18" s="39"/>
      <c r="E18" s="40">
        <v>72</v>
      </c>
      <c r="F18" s="40">
        <f>E18-D18</f>
        <v>72</v>
      </c>
      <c r="G18" s="43" t="s">
        <v>54</v>
      </c>
      <c r="H18" s="30" t="s">
        <v>70</v>
      </c>
    </row>
    <row r="19" spans="1:8" ht="14.25">
      <c r="A19" s="45" t="s">
        <v>71</v>
      </c>
      <c r="B19" s="30"/>
      <c r="C19" s="34"/>
      <c r="D19" s="46"/>
      <c r="E19" s="47"/>
      <c r="F19" s="47"/>
      <c r="G19" s="58"/>
      <c r="H19" s="49"/>
    </row>
    <row r="20" spans="1:8" ht="14.25">
      <c r="A20" s="38" t="s">
        <v>28</v>
      </c>
      <c r="B20" s="30"/>
      <c r="C20" s="30"/>
      <c r="D20" s="39">
        <v>60</v>
      </c>
      <c r="E20" s="40">
        <v>60</v>
      </c>
      <c r="F20" s="40">
        <f>E20-D20</f>
        <v>0</v>
      </c>
      <c r="G20" s="41">
        <f>F20/D20</f>
        <v>0</v>
      </c>
      <c r="H20" s="30"/>
    </row>
    <row r="21" spans="1:8" ht="14.25">
      <c r="A21" s="38" t="s">
        <v>29</v>
      </c>
      <c r="B21" s="30"/>
      <c r="C21" s="30"/>
      <c r="D21" s="39">
        <v>68</v>
      </c>
      <c r="E21" s="40">
        <v>90</v>
      </c>
      <c r="F21" s="40">
        <f>E21-D21</f>
        <v>22</v>
      </c>
      <c r="G21" s="41">
        <f>F21/D21</f>
        <v>0.3235294117647059</v>
      </c>
      <c r="H21" s="30" t="s">
        <v>67</v>
      </c>
    </row>
    <row r="22" spans="1:8" ht="14.25">
      <c r="A22" s="38" t="s">
        <v>31</v>
      </c>
      <c r="B22" s="30"/>
      <c r="C22" s="30"/>
      <c r="D22" s="39">
        <v>600</v>
      </c>
      <c r="E22" s="40">
        <v>650</v>
      </c>
      <c r="F22" s="40">
        <f>E22-D22</f>
        <v>50</v>
      </c>
      <c r="G22" s="41">
        <f>F22/D22</f>
        <v>0.08333333333333333</v>
      </c>
      <c r="H22" s="30" t="s">
        <v>72</v>
      </c>
    </row>
    <row r="23" spans="1:8" ht="14.25">
      <c r="A23" s="38" t="s">
        <v>73</v>
      </c>
      <c r="B23" s="30"/>
      <c r="C23" s="30"/>
      <c r="D23" s="39"/>
      <c r="E23" s="40">
        <v>93</v>
      </c>
      <c r="F23" s="40">
        <f>E23-D23</f>
        <v>93</v>
      </c>
      <c r="G23" s="43" t="s">
        <v>54</v>
      </c>
      <c r="H23" s="30" t="s">
        <v>74</v>
      </c>
    </row>
    <row r="24" spans="1:8" ht="14.25">
      <c r="A24" s="45" t="s">
        <v>17</v>
      </c>
      <c r="B24" s="30"/>
      <c r="C24" s="34"/>
      <c r="D24" s="46"/>
      <c r="E24" s="47"/>
      <c r="F24" s="47"/>
      <c r="G24" s="58"/>
      <c r="H24" s="49"/>
    </row>
    <row r="25" spans="1:8" ht="15">
      <c r="A25" s="38" t="s">
        <v>41</v>
      </c>
      <c r="B25" s="30"/>
      <c r="C25" s="30"/>
      <c r="D25" s="39">
        <v>90</v>
      </c>
      <c r="E25" s="40">
        <v>70</v>
      </c>
      <c r="F25" s="40">
        <f>E25-D25</f>
        <v>-20</v>
      </c>
      <c r="G25" s="41">
        <f>F25/D25</f>
        <v>-0.2222222222222222</v>
      </c>
      <c r="H25" s="30" t="s">
        <v>75</v>
      </c>
    </row>
    <row r="26" spans="1:10" ht="15">
      <c r="A26" s="38" t="s">
        <v>17</v>
      </c>
      <c r="B26" s="30"/>
      <c r="C26" s="30"/>
      <c r="D26" s="39">
        <v>750</v>
      </c>
      <c r="E26" s="40">
        <v>600</v>
      </c>
      <c r="F26" s="40">
        <f>E26-D26</f>
        <v>-150</v>
      </c>
      <c r="G26" s="41">
        <f>F26/D26</f>
        <v>-0.2</v>
      </c>
      <c r="H26" s="42" t="s">
        <v>76</v>
      </c>
      <c r="J26" s="49"/>
    </row>
    <row r="27" spans="1:8" ht="15">
      <c r="A27" s="38" t="s">
        <v>19</v>
      </c>
      <c r="B27" s="30"/>
      <c r="C27" s="30"/>
      <c r="D27" s="39">
        <v>250</v>
      </c>
      <c r="E27" s="40">
        <v>250</v>
      </c>
      <c r="F27" s="40">
        <f>E27-D27</f>
        <v>0</v>
      </c>
      <c r="G27" s="41">
        <f>F27/D27</f>
        <v>0</v>
      </c>
      <c r="H27" s="30" t="s">
        <v>77</v>
      </c>
    </row>
    <row r="28" spans="1:8" ht="15">
      <c r="A28" s="45" t="s">
        <v>78</v>
      </c>
      <c r="B28" s="30"/>
      <c r="C28" s="34"/>
      <c r="D28" s="46"/>
      <c r="E28" s="47"/>
      <c r="F28" s="47"/>
      <c r="G28" s="48"/>
      <c r="H28" s="49"/>
    </row>
    <row r="29" spans="1:8" ht="39" customHeight="1">
      <c r="A29" s="60" t="s">
        <v>42</v>
      </c>
      <c r="B29" s="51"/>
      <c r="C29" s="51"/>
      <c r="D29" s="52">
        <v>3000</v>
      </c>
      <c r="E29" s="53">
        <v>2000</v>
      </c>
      <c r="F29" s="53">
        <f>E29-D29</f>
        <v>-1000</v>
      </c>
      <c r="G29" s="61">
        <f>F29/D29</f>
        <v>-0.3333333333333333</v>
      </c>
      <c r="H29" s="62" t="s">
        <v>79</v>
      </c>
    </row>
    <row r="30" spans="1:8" ht="14.25">
      <c r="A30" s="45" t="s">
        <v>80</v>
      </c>
      <c r="B30" s="30"/>
      <c r="C30" s="34"/>
      <c r="D30" s="49"/>
      <c r="E30" s="49"/>
      <c r="F30" s="49"/>
      <c r="G30" s="49"/>
      <c r="H30" s="49"/>
    </row>
    <row r="31" spans="1:8" ht="14.25">
      <c r="A31" s="38" t="s">
        <v>81</v>
      </c>
      <c r="B31" s="30"/>
      <c r="C31" s="30"/>
      <c r="D31" s="39"/>
      <c r="E31" s="40">
        <v>70</v>
      </c>
      <c r="F31" s="40">
        <v>70</v>
      </c>
      <c r="G31" s="43" t="s">
        <v>54</v>
      </c>
      <c r="H31" s="30"/>
    </row>
    <row r="32" spans="1:8" ht="14.25">
      <c r="A32" s="63" t="s">
        <v>82</v>
      </c>
      <c r="B32" s="30"/>
      <c r="C32" s="30"/>
      <c r="D32" s="39">
        <f>SUM(D3:D31)</f>
        <v>9541</v>
      </c>
      <c r="E32" s="64">
        <f>SUM(E3:E31)</f>
        <v>9541</v>
      </c>
      <c r="F32" s="40">
        <f>E32-D32</f>
        <v>0</v>
      </c>
      <c r="G32" s="41">
        <f>F32/D32</f>
        <v>0</v>
      </c>
      <c r="H32" s="30" t="s">
        <v>83</v>
      </c>
    </row>
    <row r="33" spans="1:8" ht="15">
      <c r="A33" s="65"/>
      <c r="B33" s="49"/>
      <c r="C33" s="49"/>
      <c r="D33" s="66"/>
      <c r="E33" s="47"/>
      <c r="F33" s="47"/>
      <c r="G33" s="67"/>
      <c r="H33" s="49"/>
    </row>
    <row r="34" spans="1:8" ht="15">
      <c r="A34" s="68" t="s">
        <v>43</v>
      </c>
      <c r="B34" s="69"/>
      <c r="C34" s="69"/>
      <c r="D34" s="70">
        <v>9263</v>
      </c>
      <c r="E34" s="71">
        <f>SUM(E32:E32)</f>
        <v>9541</v>
      </c>
      <c r="F34" s="71">
        <f>E34-D34</f>
        <v>278</v>
      </c>
      <c r="G34" s="72">
        <f>F34/D34</f>
        <v>0.03001187520241822</v>
      </c>
      <c r="H34" s="69" t="s">
        <v>84</v>
      </c>
    </row>
    <row r="35" spans="1:5" ht="15">
      <c r="A35" s="49"/>
      <c r="B35" s="49"/>
      <c r="E35" s="18"/>
    </row>
    <row r="36" spans="1:8" ht="15">
      <c r="A36" s="198" t="s">
        <v>85</v>
      </c>
      <c r="B36" s="198"/>
      <c r="C36" s="198"/>
      <c r="D36" s="198"/>
      <c r="E36" s="198"/>
      <c r="F36" s="198"/>
      <c r="G36" s="198"/>
      <c r="H36" s="73"/>
    </row>
  </sheetData>
  <sheetProtection password="91CE" sheet="1"/>
  <mergeCells count="2">
    <mergeCell ref="F1:G1"/>
    <mergeCell ref="A36:G36"/>
  </mergeCells>
  <conditionalFormatting sqref="G32:G34 G3:G5 G7:G13 G17 G20:G22 G25:G29">
    <cfRule type="cellIs" priority="1" dxfId="12" operator="equal" stopIfTrue="1">
      <formula>0</formula>
    </cfRule>
    <cfRule type="cellIs" priority="2" dxfId="13" operator="lessThan" stopIfTrue="1">
      <formula>0</formula>
    </cfRule>
    <cfRule type="cellIs" priority="3" dxfId="14" operator="greaterThan" stopIfTrue="1">
      <formula>0</formula>
    </cfRule>
  </conditionalFormatting>
  <printOptions/>
  <pageMargins left="0.2361111111111111" right="0.2361111111111111" top="0.7479166666666667" bottom="0.7479166666666667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I38" sqref="I38:I41"/>
    </sheetView>
  </sheetViews>
  <sheetFormatPr defaultColWidth="9.140625" defaultRowHeight="15"/>
  <cols>
    <col min="1" max="1" width="32.28125" style="74" customWidth="1"/>
    <col min="2" max="3" width="9.00390625" style="0" hidden="1" customWidth="1"/>
    <col min="4" max="4" width="10.140625" style="74" customWidth="1"/>
    <col min="5" max="5" width="10.28125" style="74" customWidth="1"/>
    <col min="6" max="7" width="10.8515625" style="74" customWidth="1"/>
    <col min="8" max="8" width="8.7109375" style="74" customWidth="1"/>
    <col min="9" max="9" width="64.421875" style="74" customWidth="1"/>
    <col min="10" max="10" width="13.28125" style="18" customWidth="1"/>
  </cols>
  <sheetData>
    <row r="1" spans="1:9" ht="28.5" customHeight="1">
      <c r="A1" s="75" t="s">
        <v>45</v>
      </c>
      <c r="B1" s="30"/>
      <c r="C1" s="30"/>
      <c r="D1" s="76" t="s">
        <v>39</v>
      </c>
      <c r="E1" s="77" t="s">
        <v>46</v>
      </c>
      <c r="F1" s="77" t="s">
        <v>86</v>
      </c>
      <c r="G1" s="197" t="s">
        <v>87</v>
      </c>
      <c r="H1" s="197"/>
      <c r="I1" s="33" t="s">
        <v>48</v>
      </c>
    </row>
    <row r="2" spans="1:9" ht="14.25">
      <c r="A2" s="75" t="s">
        <v>49</v>
      </c>
      <c r="B2" s="30"/>
      <c r="C2" s="34"/>
      <c r="D2" s="78"/>
      <c r="E2" s="79"/>
      <c r="F2" s="79"/>
      <c r="G2" s="80"/>
      <c r="H2" s="80"/>
      <c r="I2" s="81"/>
    </row>
    <row r="3" spans="1:9" ht="14.25">
      <c r="A3" s="82" t="s">
        <v>7</v>
      </c>
      <c r="B3" s="30"/>
      <c r="C3" s="30"/>
      <c r="D3" s="64">
        <v>3108</v>
      </c>
      <c r="E3" s="83">
        <v>3261</v>
      </c>
      <c r="F3" s="83">
        <v>3750</v>
      </c>
      <c r="G3" s="83">
        <f>F3-E3</f>
        <v>489</v>
      </c>
      <c r="H3" s="84">
        <f>G3/E3</f>
        <v>0.1499540018399264</v>
      </c>
      <c r="I3" s="85" t="s">
        <v>88</v>
      </c>
    </row>
    <row r="4" spans="1:9" ht="14.25">
      <c r="A4" s="82" t="s">
        <v>9</v>
      </c>
      <c r="B4" s="30"/>
      <c r="C4" s="30"/>
      <c r="D4" s="64">
        <v>776</v>
      </c>
      <c r="E4" s="83">
        <v>810</v>
      </c>
      <c r="F4" s="83">
        <v>850</v>
      </c>
      <c r="G4" s="83">
        <f>F4-E4</f>
        <v>40</v>
      </c>
      <c r="H4" s="84">
        <f>G4/E4</f>
        <v>0.04938271604938271</v>
      </c>
      <c r="I4" s="85" t="s">
        <v>89</v>
      </c>
    </row>
    <row r="5" spans="1:9" ht="14.25">
      <c r="A5" s="82" t="s">
        <v>21</v>
      </c>
      <c r="B5" s="30"/>
      <c r="C5" s="30"/>
      <c r="D5" s="64">
        <v>100</v>
      </c>
      <c r="E5" s="83">
        <v>700</v>
      </c>
      <c r="F5" s="83">
        <v>100</v>
      </c>
      <c r="G5" s="83">
        <f>F5-E5</f>
        <v>-600</v>
      </c>
      <c r="H5" s="84">
        <f>G5/E5</f>
        <v>-0.8571428571428571</v>
      </c>
      <c r="I5" s="85" t="s">
        <v>90</v>
      </c>
    </row>
    <row r="6" spans="1:9" ht="14.25">
      <c r="A6" s="82" t="s">
        <v>53</v>
      </c>
      <c r="B6" s="30"/>
      <c r="C6" s="30"/>
      <c r="D6" s="64"/>
      <c r="E6" s="83">
        <v>90</v>
      </c>
      <c r="F6" s="83">
        <v>120</v>
      </c>
      <c r="G6" s="83">
        <f>F6-E6</f>
        <v>30</v>
      </c>
      <c r="H6" s="84">
        <f>G6/E6</f>
        <v>0.3333333333333333</v>
      </c>
      <c r="I6" s="85"/>
    </row>
    <row r="7" spans="1:9" ht="14.25">
      <c r="A7" s="86" t="s">
        <v>11</v>
      </c>
      <c r="B7" s="30"/>
      <c r="C7" s="30"/>
      <c r="D7" s="64">
        <v>216</v>
      </c>
      <c r="E7" s="83">
        <v>0</v>
      </c>
      <c r="F7" s="83"/>
      <c r="G7" s="83"/>
      <c r="H7" s="84"/>
      <c r="I7" s="85" t="s">
        <v>55</v>
      </c>
    </row>
    <row r="8" spans="1:9" ht="14.25">
      <c r="A8" s="75" t="s">
        <v>56</v>
      </c>
      <c r="B8" s="30"/>
      <c r="C8" s="34"/>
      <c r="D8" s="87"/>
      <c r="E8" s="88"/>
      <c r="F8" s="88"/>
      <c r="G8" s="83"/>
      <c r="H8" s="84"/>
      <c r="I8" s="89"/>
    </row>
    <row r="9" spans="1:9" ht="15">
      <c r="A9" s="82" t="s">
        <v>13</v>
      </c>
      <c r="B9" s="30"/>
      <c r="C9" s="30"/>
      <c r="D9" s="64">
        <v>50</v>
      </c>
      <c r="E9" s="83">
        <v>50</v>
      </c>
      <c r="F9" s="83">
        <v>50</v>
      </c>
      <c r="G9" s="83">
        <f>F9-E9</f>
        <v>0</v>
      </c>
      <c r="H9" s="84">
        <f>G9/E9</f>
        <v>0</v>
      </c>
      <c r="I9" s="85" t="s">
        <v>91</v>
      </c>
    </row>
    <row r="10" spans="1:9" ht="15">
      <c r="A10" s="75" t="s">
        <v>58</v>
      </c>
      <c r="B10" s="30"/>
      <c r="C10" s="34"/>
      <c r="D10" s="87"/>
      <c r="E10" s="88"/>
      <c r="F10" s="88"/>
      <c r="G10" s="83"/>
      <c r="H10" s="84"/>
      <c r="I10" s="89"/>
    </row>
    <row r="11" spans="1:9" ht="15">
      <c r="A11" s="82" t="s">
        <v>92</v>
      </c>
      <c r="B11" s="30"/>
      <c r="C11" s="30"/>
      <c r="D11" s="64">
        <v>80</v>
      </c>
      <c r="E11" s="83">
        <v>100</v>
      </c>
      <c r="F11" s="83">
        <v>120</v>
      </c>
      <c r="G11" s="83">
        <f>F11-E11</f>
        <v>20</v>
      </c>
      <c r="H11" s="84">
        <f>G11/E11</f>
        <v>0.2</v>
      </c>
      <c r="I11" s="85" t="s">
        <v>93</v>
      </c>
    </row>
    <row r="12" spans="1:9" ht="15">
      <c r="A12" s="82" t="s">
        <v>60</v>
      </c>
      <c r="B12" s="30"/>
      <c r="C12" s="30"/>
      <c r="D12" s="64">
        <v>190</v>
      </c>
      <c r="E12" s="83">
        <v>230</v>
      </c>
      <c r="F12" s="83">
        <v>405</v>
      </c>
      <c r="G12" s="83">
        <f>F12-E12</f>
        <v>175</v>
      </c>
      <c r="H12" s="84">
        <f>G12/E12</f>
        <v>0.7608695652173914</v>
      </c>
      <c r="I12" s="85" t="s">
        <v>94</v>
      </c>
    </row>
    <row r="13" spans="1:9" ht="15">
      <c r="A13" s="82" t="s">
        <v>35</v>
      </c>
      <c r="B13" s="30"/>
      <c r="C13" s="30"/>
      <c r="D13" s="64">
        <v>135</v>
      </c>
      <c r="E13" s="83">
        <v>85</v>
      </c>
      <c r="F13" s="83">
        <v>60</v>
      </c>
      <c r="G13" s="83">
        <f>F13-E13</f>
        <v>-25</v>
      </c>
      <c r="H13" s="84">
        <f>G13/E13</f>
        <v>-0.29411764705882354</v>
      </c>
      <c r="I13" s="85" t="s">
        <v>95</v>
      </c>
    </row>
    <row r="14" spans="1:9" ht="30">
      <c r="A14" s="90" t="s">
        <v>63</v>
      </c>
      <c r="B14" s="51"/>
      <c r="C14" s="51"/>
      <c r="D14" s="91"/>
      <c r="E14" s="92">
        <v>35</v>
      </c>
      <c r="F14" s="92">
        <v>40</v>
      </c>
      <c r="G14" s="92">
        <f>F14-E14</f>
        <v>5</v>
      </c>
      <c r="H14" s="93">
        <f>G14/E14</f>
        <v>0.14285714285714285</v>
      </c>
      <c r="I14" s="94" t="s">
        <v>96</v>
      </c>
    </row>
    <row r="15" spans="1:9" ht="14.25">
      <c r="A15" s="95" t="s">
        <v>65</v>
      </c>
      <c r="B15" s="51"/>
      <c r="C15" s="55"/>
      <c r="D15" s="96"/>
      <c r="E15" s="97"/>
      <c r="F15" s="97"/>
      <c r="G15" s="83"/>
      <c r="H15" s="84"/>
      <c r="I15" s="98"/>
    </row>
    <row r="16" spans="1:9" ht="14.25">
      <c r="A16" s="82" t="s">
        <v>66</v>
      </c>
      <c r="B16" s="30"/>
      <c r="C16" s="30"/>
      <c r="D16" s="64"/>
      <c r="E16" s="83">
        <v>150</v>
      </c>
      <c r="F16" s="83">
        <v>100</v>
      </c>
      <c r="G16" s="83">
        <f>F16-E16</f>
        <v>-50</v>
      </c>
      <c r="H16" s="84">
        <f>G16/E16</f>
        <v>-0.3333333333333333</v>
      </c>
      <c r="I16" s="85" t="s">
        <v>97</v>
      </c>
    </row>
    <row r="17" spans="1:9" ht="14.25">
      <c r="A17" s="82" t="s">
        <v>27</v>
      </c>
      <c r="B17" s="30"/>
      <c r="C17" s="30"/>
      <c r="D17" s="64">
        <v>68</v>
      </c>
      <c r="E17" s="83">
        <v>75</v>
      </c>
      <c r="F17" s="83">
        <v>75</v>
      </c>
      <c r="G17" s="83">
        <f>F17-E17</f>
        <v>0</v>
      </c>
      <c r="H17" s="84">
        <f>G17/E17</f>
        <v>0</v>
      </c>
      <c r="I17" s="85" t="s">
        <v>68</v>
      </c>
    </row>
    <row r="18" spans="1:9" ht="14.25">
      <c r="A18" s="82" t="s">
        <v>69</v>
      </c>
      <c r="B18" s="30"/>
      <c r="C18" s="30"/>
      <c r="D18" s="64"/>
      <c r="E18" s="83">
        <v>72</v>
      </c>
      <c r="F18" s="83">
        <v>78</v>
      </c>
      <c r="G18" s="83">
        <f>F18-E18</f>
        <v>6</v>
      </c>
      <c r="H18" s="84">
        <f>G18/E18</f>
        <v>0.08333333333333333</v>
      </c>
      <c r="I18" s="85" t="s">
        <v>98</v>
      </c>
    </row>
    <row r="19" spans="1:9" ht="14.25">
      <c r="A19" s="75" t="s">
        <v>71</v>
      </c>
      <c r="B19" s="30"/>
      <c r="C19" s="34"/>
      <c r="D19" s="87"/>
      <c r="E19" s="88"/>
      <c r="F19" s="88"/>
      <c r="G19" s="83"/>
      <c r="H19" s="84"/>
      <c r="I19" s="89"/>
    </row>
    <row r="20" spans="1:9" ht="14.25">
      <c r="A20" s="82" t="s">
        <v>28</v>
      </c>
      <c r="B20" s="30"/>
      <c r="C20" s="30"/>
      <c r="D20" s="64">
        <v>60</v>
      </c>
      <c r="E20" s="83">
        <v>60</v>
      </c>
      <c r="F20" s="83">
        <v>60</v>
      </c>
      <c r="G20" s="83">
        <f>F20-E20</f>
        <v>0</v>
      </c>
      <c r="H20" s="84">
        <f>G20/E20</f>
        <v>0</v>
      </c>
      <c r="I20" s="85" t="s">
        <v>99</v>
      </c>
    </row>
    <row r="21" spans="1:9" ht="14.25">
      <c r="A21" s="82" t="s">
        <v>29</v>
      </c>
      <c r="B21" s="30"/>
      <c r="C21" s="30"/>
      <c r="D21" s="64">
        <v>68</v>
      </c>
      <c r="E21" s="83">
        <v>90</v>
      </c>
      <c r="F21" s="83">
        <v>75</v>
      </c>
      <c r="G21" s="83">
        <f>F21-E21</f>
        <v>-15</v>
      </c>
      <c r="H21" s="84">
        <f>G21/E21</f>
        <v>-0.16666666666666666</v>
      </c>
      <c r="I21" s="85" t="s">
        <v>100</v>
      </c>
    </row>
    <row r="22" spans="1:9" ht="14.25">
      <c r="A22" s="82" t="s">
        <v>31</v>
      </c>
      <c r="B22" s="30"/>
      <c r="C22" s="30"/>
      <c r="D22" s="64">
        <v>600</v>
      </c>
      <c r="E22" s="83">
        <v>650</v>
      </c>
      <c r="F22" s="83">
        <v>500</v>
      </c>
      <c r="G22" s="83">
        <f>F22-E22</f>
        <v>-150</v>
      </c>
      <c r="H22" s="84">
        <f>G22/E22</f>
        <v>-0.23076923076923078</v>
      </c>
      <c r="I22" s="85" t="s">
        <v>101</v>
      </c>
    </row>
    <row r="23" spans="1:9" ht="14.25">
      <c r="A23" s="82" t="s">
        <v>73</v>
      </c>
      <c r="B23" s="30"/>
      <c r="C23" s="30"/>
      <c r="D23" s="99"/>
      <c r="E23" s="100">
        <v>93</v>
      </c>
      <c r="F23" s="100">
        <v>100</v>
      </c>
      <c r="G23" s="83">
        <f>F23-E23</f>
        <v>7</v>
      </c>
      <c r="H23" s="84">
        <f>G23/E23</f>
        <v>0.07526881720430108</v>
      </c>
      <c r="I23" s="85" t="s">
        <v>102</v>
      </c>
    </row>
    <row r="24" spans="1:9" ht="14.25">
      <c r="A24" s="101" t="s">
        <v>103</v>
      </c>
      <c r="B24" s="102"/>
      <c r="C24" s="103"/>
      <c r="D24" s="104"/>
      <c r="E24" s="105"/>
      <c r="F24" s="106">
        <v>60</v>
      </c>
      <c r="G24" s="107"/>
      <c r="H24" s="108"/>
      <c r="I24" s="109" t="s">
        <v>104</v>
      </c>
    </row>
    <row r="25" spans="1:9" ht="14.25">
      <c r="A25" s="101" t="s">
        <v>105</v>
      </c>
      <c r="B25" s="102"/>
      <c r="C25" s="103"/>
      <c r="D25" s="110"/>
      <c r="E25" s="111"/>
      <c r="F25" s="106">
        <v>550</v>
      </c>
      <c r="G25" s="107"/>
      <c r="H25" s="108"/>
      <c r="I25" s="112" t="s">
        <v>106</v>
      </c>
    </row>
    <row r="26" spans="1:9" ht="14.25">
      <c r="A26" s="75" t="s">
        <v>17</v>
      </c>
      <c r="B26" s="30"/>
      <c r="C26" s="34"/>
      <c r="D26" s="113"/>
      <c r="E26" s="83"/>
      <c r="F26" s="83"/>
      <c r="G26" s="114"/>
      <c r="H26" s="84"/>
      <c r="I26" s="89"/>
    </row>
    <row r="27" spans="1:9" ht="15">
      <c r="A27" s="82" t="s">
        <v>15</v>
      </c>
      <c r="B27" s="30"/>
      <c r="C27" s="30"/>
      <c r="D27" s="115">
        <v>90</v>
      </c>
      <c r="E27" s="116">
        <v>70</v>
      </c>
      <c r="F27" s="116">
        <v>45</v>
      </c>
      <c r="G27" s="83">
        <f>F27-E27</f>
        <v>-25</v>
      </c>
      <c r="H27" s="84">
        <f>G27/E27</f>
        <v>-0.35714285714285715</v>
      </c>
      <c r="I27" s="85" t="s">
        <v>107</v>
      </c>
    </row>
    <row r="28" spans="1:11" ht="15">
      <c r="A28" s="82" t="s">
        <v>17</v>
      </c>
      <c r="B28" s="30"/>
      <c r="C28" s="30"/>
      <c r="D28" s="64">
        <v>750</v>
      </c>
      <c r="E28" s="83">
        <v>600</v>
      </c>
      <c r="F28" s="83">
        <v>400</v>
      </c>
      <c r="G28" s="83">
        <f>F28-E28</f>
        <v>-200</v>
      </c>
      <c r="H28" s="84">
        <f>G28/E28</f>
        <v>-0.3333333333333333</v>
      </c>
      <c r="I28" s="85" t="s">
        <v>108</v>
      </c>
      <c r="K28" s="49"/>
    </row>
    <row r="29" spans="1:9" ht="15">
      <c r="A29" s="82" t="s">
        <v>19</v>
      </c>
      <c r="B29" s="30"/>
      <c r="C29" s="30"/>
      <c r="D29" s="64">
        <v>250</v>
      </c>
      <c r="E29" s="83">
        <v>250</v>
      </c>
      <c r="F29" s="83">
        <v>250</v>
      </c>
      <c r="G29" s="83">
        <f>F29-E29</f>
        <v>0</v>
      </c>
      <c r="H29" s="84">
        <f>G29/E29</f>
        <v>0</v>
      </c>
      <c r="I29" s="85" t="s">
        <v>109</v>
      </c>
    </row>
    <row r="30" spans="1:9" ht="15">
      <c r="A30" s="75" t="s">
        <v>78</v>
      </c>
      <c r="B30" s="30"/>
      <c r="C30" s="34"/>
      <c r="D30" s="87"/>
      <c r="E30" s="88"/>
      <c r="F30" s="88"/>
      <c r="G30" s="83"/>
      <c r="H30" s="84"/>
      <c r="I30" s="89"/>
    </row>
    <row r="31" spans="1:9" ht="24.75" customHeight="1">
      <c r="A31" s="117" t="s">
        <v>42</v>
      </c>
      <c r="B31" s="118"/>
      <c r="C31" s="118"/>
      <c r="D31" s="119">
        <v>3000</v>
      </c>
      <c r="E31" s="120">
        <v>2000</v>
      </c>
      <c r="F31" s="120">
        <v>4426</v>
      </c>
      <c r="G31" s="120">
        <f>F31-E31</f>
        <v>2426</v>
      </c>
      <c r="H31" s="121">
        <f>G31/E31</f>
        <v>1.213</v>
      </c>
      <c r="I31" s="122" t="s">
        <v>110</v>
      </c>
    </row>
    <row r="32" spans="1:9" ht="14.25">
      <c r="A32" s="75" t="s">
        <v>80</v>
      </c>
      <c r="B32" s="30"/>
      <c r="C32" s="34"/>
      <c r="D32" s="123"/>
      <c r="E32" s="89"/>
      <c r="F32" s="89"/>
      <c r="G32" s="83"/>
      <c r="H32" s="84"/>
      <c r="I32" s="89"/>
    </row>
    <row r="33" spans="1:9" ht="14.25">
      <c r="A33" s="82" t="s">
        <v>81</v>
      </c>
      <c r="B33" s="30"/>
      <c r="C33" s="30"/>
      <c r="D33" s="64"/>
      <c r="E33" s="83">
        <v>70</v>
      </c>
      <c r="F33" s="83"/>
      <c r="G33" s="83">
        <f>F33-E33</f>
        <v>-70</v>
      </c>
      <c r="H33" s="84">
        <f>G33/E33</f>
        <v>-1</v>
      </c>
      <c r="I33" s="85"/>
    </row>
    <row r="34" spans="1:9" ht="14.25">
      <c r="A34" s="124" t="s">
        <v>82</v>
      </c>
      <c r="B34" s="30"/>
      <c r="C34" s="30"/>
      <c r="D34" s="64">
        <f>SUM(D3:D33)</f>
        <v>9541</v>
      </c>
      <c r="E34" s="64">
        <f>SUM(E3:E33)</f>
        <v>9541</v>
      </c>
      <c r="F34" s="64">
        <f>SUM(F3:F33)</f>
        <v>12214</v>
      </c>
      <c r="G34" s="83">
        <f>F34-E34</f>
        <v>2673</v>
      </c>
      <c r="H34" s="84">
        <f>G34/E34</f>
        <v>0.2801593124410439</v>
      </c>
      <c r="I34" s="85"/>
    </row>
    <row r="35" spans="1:9" ht="14.25">
      <c r="A35" s="65"/>
      <c r="B35" s="49"/>
      <c r="C35" s="49"/>
      <c r="D35" s="125"/>
      <c r="E35" s="88"/>
      <c r="F35" s="88"/>
      <c r="G35" s="88"/>
      <c r="H35" s="84"/>
      <c r="I35" s="89"/>
    </row>
    <row r="36" spans="1:9" ht="15">
      <c r="A36" s="68" t="s">
        <v>43</v>
      </c>
      <c r="B36" s="69"/>
      <c r="C36" s="69"/>
      <c r="D36" s="126">
        <v>9263</v>
      </c>
      <c r="E36" s="116">
        <f>SUM(E34:E34)</f>
        <v>9541</v>
      </c>
      <c r="F36" s="116">
        <v>10815</v>
      </c>
      <c r="G36" s="116">
        <f>F36-E36</f>
        <v>1274</v>
      </c>
      <c r="H36" s="84">
        <f>G36/E36</f>
        <v>0.13352898019075568</v>
      </c>
      <c r="I36" s="127" t="s">
        <v>84</v>
      </c>
    </row>
    <row r="37" spans="1:6" ht="15">
      <c r="A37" s="89"/>
      <c r="B37" s="49"/>
      <c r="E37" s="128"/>
      <c r="F37" s="128"/>
    </row>
    <row r="38" spans="1:11" ht="14.25" customHeight="1">
      <c r="A38" s="199" t="s">
        <v>111</v>
      </c>
      <c r="B38" s="199"/>
      <c r="C38" s="199"/>
      <c r="D38" s="199"/>
      <c r="E38" s="199"/>
      <c r="F38" s="199"/>
      <c r="G38" s="199"/>
      <c r="H38" s="199"/>
      <c r="I38" s="200" t="s">
        <v>146</v>
      </c>
      <c r="J38" s="129">
        <f>F34</f>
        <v>12214</v>
      </c>
      <c r="K38" s="130" t="s">
        <v>112</v>
      </c>
    </row>
    <row r="39" spans="1:11" ht="15">
      <c r="A39" s="199"/>
      <c r="B39" s="199"/>
      <c r="C39" s="199"/>
      <c r="D39" s="199"/>
      <c r="E39" s="199"/>
      <c r="F39" s="199"/>
      <c r="G39" s="199"/>
      <c r="H39" s="199"/>
      <c r="I39" s="200"/>
      <c r="J39" s="131">
        <f>F36</f>
        <v>10815</v>
      </c>
      <c r="K39" s="132" t="s">
        <v>37</v>
      </c>
    </row>
    <row r="40" spans="1:11" ht="15">
      <c r="A40" s="199"/>
      <c r="B40" s="199"/>
      <c r="C40" s="199"/>
      <c r="D40" s="199"/>
      <c r="E40" s="199"/>
      <c r="F40" s="199"/>
      <c r="G40" s="199"/>
      <c r="H40" s="199"/>
      <c r="I40" s="200"/>
      <c r="J40" s="133">
        <f>J38-J39</f>
        <v>1399</v>
      </c>
      <c r="K40" s="134" t="s">
        <v>113</v>
      </c>
    </row>
    <row r="41" spans="1:9" ht="14.25">
      <c r="A41" s="199"/>
      <c r="B41" s="199"/>
      <c r="C41" s="199"/>
      <c r="D41" s="199"/>
      <c r="E41" s="199"/>
      <c r="F41" s="199"/>
      <c r="G41" s="199"/>
      <c r="H41" s="199"/>
      <c r="I41" s="200"/>
    </row>
    <row r="42" spans="1:11" ht="14.25">
      <c r="A42" s="202" t="s">
        <v>145</v>
      </c>
      <c r="B42" s="202"/>
      <c r="C42" s="202"/>
      <c r="D42" s="202"/>
      <c r="E42" s="202"/>
      <c r="F42" s="202"/>
      <c r="G42" s="202"/>
      <c r="H42" s="202"/>
      <c r="I42" s="201"/>
      <c r="J42" s="47"/>
      <c r="K42" s="49"/>
    </row>
    <row r="43" spans="1:11" ht="14.25" customHeight="1">
      <c r="A43" s="202"/>
      <c r="B43" s="202"/>
      <c r="C43" s="202"/>
      <c r="D43" s="202"/>
      <c r="E43" s="202"/>
      <c r="F43" s="202"/>
      <c r="G43" s="202"/>
      <c r="H43" s="202"/>
      <c r="I43" s="201"/>
      <c r="J43" s="47"/>
      <c r="K43" s="49"/>
    </row>
    <row r="44" spans="1:11" ht="14.25">
      <c r="A44" s="202"/>
      <c r="B44" s="202"/>
      <c r="C44" s="202"/>
      <c r="D44" s="202"/>
      <c r="E44" s="202"/>
      <c r="F44" s="202"/>
      <c r="G44" s="202"/>
      <c r="H44" s="202"/>
      <c r="I44" s="201"/>
      <c r="J44" s="47"/>
      <c r="K44" s="49"/>
    </row>
    <row r="45" spans="1:9" ht="14.25">
      <c r="A45" s="202"/>
      <c r="B45" s="202"/>
      <c r="C45" s="202"/>
      <c r="D45" s="202"/>
      <c r="E45" s="202"/>
      <c r="F45" s="202"/>
      <c r="G45" s="202"/>
      <c r="H45" s="202"/>
      <c r="I45" s="201"/>
    </row>
    <row r="46" spans="9:11" ht="14.25">
      <c r="I46" s="201"/>
      <c r="J46" s="47"/>
      <c r="K46" s="49"/>
    </row>
    <row r="47" spans="9:11" ht="14.25">
      <c r="I47" s="201"/>
      <c r="J47" s="47"/>
      <c r="K47" s="49"/>
    </row>
    <row r="48" spans="9:11" ht="14.25">
      <c r="I48" s="201"/>
      <c r="J48" s="47"/>
      <c r="K48" s="49"/>
    </row>
    <row r="49" ht="14.25">
      <c r="I49" s="201"/>
    </row>
  </sheetData>
  <sheetProtection selectLockedCells="1" selectUnlockedCells="1"/>
  <mergeCells count="6">
    <mergeCell ref="G1:H1"/>
    <mergeCell ref="A38:H41"/>
    <mergeCell ref="I38:I41"/>
    <mergeCell ref="I42:I45"/>
    <mergeCell ref="I46:I49"/>
    <mergeCell ref="A42:H45"/>
  </mergeCells>
  <conditionalFormatting sqref="H3:H36">
    <cfRule type="cellIs" priority="1" dxfId="12" operator="equal" stopIfTrue="1">
      <formula>0</formula>
    </cfRule>
    <cfRule type="cellIs" priority="2" dxfId="13" operator="lessThan" stopIfTrue="1">
      <formula>0</formula>
    </cfRule>
    <cfRule type="cellIs" priority="3" dxfId="14" operator="greaterThan" stopIfTrue="1">
      <formula>0</formula>
    </cfRule>
  </conditionalFormatting>
  <printOptions/>
  <pageMargins left="0.2361111111111111" right="0.2361111111111111" top="0.7479166666666667" bottom="0.7479166666666667" header="0.5118055555555555" footer="0.5118055555555555"/>
  <pageSetup horizontalDpi="300" verticalDpi="3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32.28125" style="74" customWidth="1"/>
    <col min="2" max="3" width="9.00390625" style="0" hidden="1" customWidth="1"/>
    <col min="4" max="4" width="10.140625" style="74" customWidth="1"/>
    <col min="5" max="5" width="10.28125" style="74" customWidth="1"/>
    <col min="6" max="6" width="10.8515625" style="74" customWidth="1"/>
    <col min="7" max="7" width="11.7109375" style="74" customWidth="1"/>
    <col min="8" max="8" width="10.8515625" style="74" customWidth="1"/>
    <col min="9" max="9" width="8.7109375" style="74" customWidth="1"/>
    <col min="10" max="10" width="57.7109375" style="74" customWidth="1"/>
    <col min="11" max="11" width="13.28125" style="18" customWidth="1"/>
  </cols>
  <sheetData>
    <row r="1" spans="1:10" ht="28.5" customHeight="1">
      <c r="A1" s="75" t="s">
        <v>45</v>
      </c>
      <c r="B1" s="30"/>
      <c r="C1" s="30"/>
      <c r="D1" s="76" t="s">
        <v>39</v>
      </c>
      <c r="E1" s="77" t="s">
        <v>46</v>
      </c>
      <c r="F1" s="77" t="s">
        <v>86</v>
      </c>
      <c r="G1" s="77" t="s">
        <v>147</v>
      </c>
      <c r="H1" s="197" t="s">
        <v>148</v>
      </c>
      <c r="I1" s="197"/>
      <c r="J1" s="33" t="s">
        <v>169</v>
      </c>
    </row>
    <row r="2" spans="1:10" ht="14.25">
      <c r="A2" s="75" t="s">
        <v>49</v>
      </c>
      <c r="B2" s="30"/>
      <c r="C2" s="34"/>
      <c r="D2" s="78"/>
      <c r="E2" s="79"/>
      <c r="F2" s="79"/>
      <c r="G2" s="79"/>
      <c r="H2" s="80"/>
      <c r="I2" s="80"/>
      <c r="J2" s="81"/>
    </row>
    <row r="3" spans="1:10" ht="14.25">
      <c r="A3" s="82" t="s">
        <v>7</v>
      </c>
      <c r="B3" s="30"/>
      <c r="C3" s="30"/>
      <c r="D3" s="64">
        <v>3108</v>
      </c>
      <c r="E3" s="83">
        <v>3261</v>
      </c>
      <c r="F3" s="83">
        <v>3750</v>
      </c>
      <c r="G3" s="83">
        <v>3898</v>
      </c>
      <c r="H3" s="83">
        <f>G3-F3</f>
        <v>148</v>
      </c>
      <c r="I3" s="84">
        <f>H3/F3</f>
        <v>0.039466666666666664</v>
      </c>
      <c r="J3" s="85" t="s">
        <v>149</v>
      </c>
    </row>
    <row r="4" spans="1:10" ht="14.25">
      <c r="A4" s="82" t="s">
        <v>9</v>
      </c>
      <c r="B4" s="30"/>
      <c r="C4" s="30"/>
      <c r="D4" s="64">
        <v>776</v>
      </c>
      <c r="E4" s="83">
        <v>810</v>
      </c>
      <c r="F4" s="83">
        <v>850</v>
      </c>
      <c r="G4" s="83">
        <v>884</v>
      </c>
      <c r="H4" s="83">
        <f aca="true" t="shared" si="0" ref="H4:H34">G4-F4</f>
        <v>34</v>
      </c>
      <c r="I4" s="84">
        <f aca="true" t="shared" si="1" ref="I4:I34">H4/F4</f>
        <v>0.04</v>
      </c>
      <c r="J4" s="85" t="s">
        <v>89</v>
      </c>
    </row>
    <row r="5" spans="1:10" ht="14.25">
      <c r="A5" s="82" t="s">
        <v>21</v>
      </c>
      <c r="B5" s="30"/>
      <c r="C5" s="30"/>
      <c r="D5" s="64">
        <v>100</v>
      </c>
      <c r="E5" s="83">
        <v>700</v>
      </c>
      <c r="F5" s="83">
        <v>100</v>
      </c>
      <c r="G5" s="83">
        <v>100</v>
      </c>
      <c r="H5" s="83">
        <f t="shared" si="0"/>
        <v>0</v>
      </c>
      <c r="I5" s="84">
        <f t="shared" si="1"/>
        <v>0</v>
      </c>
      <c r="J5" s="85"/>
    </row>
    <row r="6" spans="1:10" ht="14.25">
      <c r="A6" s="82" t="s">
        <v>53</v>
      </c>
      <c r="B6" s="30"/>
      <c r="C6" s="30"/>
      <c r="D6" s="64"/>
      <c r="E6" s="83">
        <v>90</v>
      </c>
      <c r="F6" s="83">
        <v>120</v>
      </c>
      <c r="G6" s="83">
        <v>125</v>
      </c>
      <c r="H6" s="83">
        <f t="shared" si="0"/>
        <v>5</v>
      </c>
      <c r="I6" s="84">
        <f t="shared" si="1"/>
        <v>0.041666666666666664</v>
      </c>
      <c r="J6" s="85"/>
    </row>
    <row r="7" spans="1:10" ht="14.25">
      <c r="A7" s="86" t="s">
        <v>11</v>
      </c>
      <c r="B7" s="30"/>
      <c r="C7" s="30"/>
      <c r="D7" s="64">
        <v>216</v>
      </c>
      <c r="E7" s="83">
        <v>0</v>
      </c>
      <c r="F7" s="83"/>
      <c r="G7" s="83"/>
      <c r="H7" s="83"/>
      <c r="I7" s="84"/>
      <c r="J7" s="85"/>
    </row>
    <row r="8" spans="1:10" ht="14.25">
      <c r="A8" s="75" t="s">
        <v>56</v>
      </c>
      <c r="B8" s="30"/>
      <c r="C8" s="34"/>
      <c r="D8" s="87"/>
      <c r="E8" s="88"/>
      <c r="F8" s="88"/>
      <c r="G8" s="88"/>
      <c r="H8" s="83"/>
      <c r="I8" s="84"/>
      <c r="J8" s="89"/>
    </row>
    <row r="9" spans="1:10" ht="15">
      <c r="A9" s="82" t="s">
        <v>13</v>
      </c>
      <c r="B9" s="30"/>
      <c r="C9" s="30"/>
      <c r="D9" s="64">
        <v>50</v>
      </c>
      <c r="E9" s="83">
        <v>50</v>
      </c>
      <c r="F9" s="83">
        <v>50</v>
      </c>
      <c r="G9" s="83">
        <v>50</v>
      </c>
      <c r="H9" s="83">
        <f t="shared" si="0"/>
        <v>0</v>
      </c>
      <c r="I9" s="84">
        <f t="shared" si="1"/>
        <v>0</v>
      </c>
      <c r="J9" s="85" t="s">
        <v>91</v>
      </c>
    </row>
    <row r="10" spans="1:10" ht="15">
      <c r="A10" s="75" t="s">
        <v>58</v>
      </c>
      <c r="B10" s="30"/>
      <c r="C10" s="34"/>
      <c r="D10" s="87"/>
      <c r="E10" s="88"/>
      <c r="F10" s="88"/>
      <c r="G10" s="88"/>
      <c r="H10" s="83"/>
      <c r="I10" s="84"/>
      <c r="J10" s="89"/>
    </row>
    <row r="11" spans="1:10" ht="15">
      <c r="A11" s="82" t="s">
        <v>92</v>
      </c>
      <c r="B11" s="30"/>
      <c r="C11" s="30"/>
      <c r="D11" s="64">
        <v>80</v>
      </c>
      <c r="E11" s="83">
        <v>100</v>
      </c>
      <c r="F11" s="83">
        <v>120</v>
      </c>
      <c r="G11" s="83">
        <v>120</v>
      </c>
      <c r="H11" s="83">
        <f t="shared" si="0"/>
        <v>0</v>
      </c>
      <c r="I11" s="84">
        <f t="shared" si="1"/>
        <v>0</v>
      </c>
      <c r="J11" s="85" t="s">
        <v>150</v>
      </c>
    </row>
    <row r="12" spans="1:10" ht="15">
      <c r="A12" s="82" t="s">
        <v>60</v>
      </c>
      <c r="B12" s="30"/>
      <c r="C12" s="30"/>
      <c r="D12" s="64">
        <v>190</v>
      </c>
      <c r="E12" s="83">
        <v>230</v>
      </c>
      <c r="F12" s="83">
        <v>405</v>
      </c>
      <c r="G12" s="83">
        <v>325</v>
      </c>
      <c r="H12" s="83">
        <f t="shared" si="0"/>
        <v>-80</v>
      </c>
      <c r="I12" s="84">
        <f t="shared" si="1"/>
        <v>-0.19753086419753085</v>
      </c>
      <c r="J12" s="85" t="s">
        <v>159</v>
      </c>
    </row>
    <row r="13" spans="1:10" ht="15">
      <c r="A13" s="82" t="s">
        <v>35</v>
      </c>
      <c r="B13" s="30"/>
      <c r="C13" s="30"/>
      <c r="D13" s="64">
        <v>135</v>
      </c>
      <c r="E13" s="83">
        <v>85</v>
      </c>
      <c r="F13" s="83">
        <v>60</v>
      </c>
      <c r="G13" s="83">
        <v>60</v>
      </c>
      <c r="H13" s="83">
        <f t="shared" si="0"/>
        <v>0</v>
      </c>
      <c r="I13" s="84">
        <f t="shared" si="1"/>
        <v>0</v>
      </c>
      <c r="J13" s="85" t="s">
        <v>151</v>
      </c>
    </row>
    <row r="14" spans="1:10" ht="30">
      <c r="A14" s="90" t="s">
        <v>63</v>
      </c>
      <c r="B14" s="51"/>
      <c r="C14" s="51"/>
      <c r="D14" s="91"/>
      <c r="E14" s="92">
        <v>35</v>
      </c>
      <c r="F14" s="92">
        <v>40</v>
      </c>
      <c r="G14" s="92">
        <v>40</v>
      </c>
      <c r="H14" s="92">
        <f t="shared" si="0"/>
        <v>0</v>
      </c>
      <c r="I14" s="93">
        <f t="shared" si="1"/>
        <v>0</v>
      </c>
      <c r="J14" s="94" t="s">
        <v>96</v>
      </c>
    </row>
    <row r="15" spans="1:10" ht="14.25">
      <c r="A15" s="95" t="s">
        <v>65</v>
      </c>
      <c r="B15" s="51"/>
      <c r="C15" s="55"/>
      <c r="D15" s="96"/>
      <c r="E15" s="97"/>
      <c r="F15" s="97"/>
      <c r="G15" s="97"/>
      <c r="H15" s="83"/>
      <c r="I15" s="84"/>
      <c r="J15" s="98"/>
    </row>
    <row r="16" spans="1:10" ht="14.25">
      <c r="A16" s="82" t="s">
        <v>66</v>
      </c>
      <c r="B16" s="30"/>
      <c r="C16" s="30"/>
      <c r="D16" s="64"/>
      <c r="E16" s="83">
        <v>150</v>
      </c>
      <c r="F16" s="83">
        <v>100</v>
      </c>
      <c r="G16" s="83">
        <v>105</v>
      </c>
      <c r="H16" s="83">
        <f t="shared" si="0"/>
        <v>5</v>
      </c>
      <c r="I16" s="84">
        <f t="shared" si="1"/>
        <v>0.05</v>
      </c>
      <c r="J16" s="85" t="s">
        <v>152</v>
      </c>
    </row>
    <row r="17" spans="1:10" ht="14.25">
      <c r="A17" s="82" t="s">
        <v>27</v>
      </c>
      <c r="B17" s="30"/>
      <c r="C17" s="30"/>
      <c r="D17" s="64">
        <v>68</v>
      </c>
      <c r="E17" s="83">
        <v>75</v>
      </c>
      <c r="F17" s="83">
        <v>75</v>
      </c>
      <c r="G17" s="83">
        <v>90</v>
      </c>
      <c r="H17" s="83">
        <f t="shared" si="0"/>
        <v>15</v>
      </c>
      <c r="I17" s="84">
        <f t="shared" si="1"/>
        <v>0.2</v>
      </c>
      <c r="J17" s="85" t="s">
        <v>153</v>
      </c>
    </row>
    <row r="18" spans="1:10" ht="14.25">
      <c r="A18" s="82" t="s">
        <v>69</v>
      </c>
      <c r="B18" s="30"/>
      <c r="C18" s="30"/>
      <c r="D18" s="64"/>
      <c r="E18" s="83">
        <v>72</v>
      </c>
      <c r="F18" s="83">
        <v>78</v>
      </c>
      <c r="G18" s="83">
        <v>78</v>
      </c>
      <c r="H18" s="83">
        <f t="shared" si="0"/>
        <v>0</v>
      </c>
      <c r="I18" s="84">
        <f t="shared" si="1"/>
        <v>0</v>
      </c>
      <c r="J18" s="85" t="s">
        <v>98</v>
      </c>
    </row>
    <row r="19" spans="1:10" ht="14.25">
      <c r="A19" s="75" t="s">
        <v>71</v>
      </c>
      <c r="B19" s="30"/>
      <c r="C19" s="34"/>
      <c r="D19" s="87"/>
      <c r="E19" s="88"/>
      <c r="F19" s="88"/>
      <c r="G19" s="88"/>
      <c r="H19" s="83"/>
      <c r="I19" s="84"/>
      <c r="J19" s="89"/>
    </row>
    <row r="20" spans="1:10" ht="14.25">
      <c r="A20" s="82" t="s">
        <v>28</v>
      </c>
      <c r="B20" s="30"/>
      <c r="C20" s="30"/>
      <c r="D20" s="64">
        <v>60</v>
      </c>
      <c r="E20" s="83">
        <v>60</v>
      </c>
      <c r="F20" s="83">
        <v>60</v>
      </c>
      <c r="G20" s="83">
        <v>60</v>
      </c>
      <c r="H20" s="83">
        <f t="shared" si="0"/>
        <v>0</v>
      </c>
      <c r="I20" s="84">
        <f t="shared" si="1"/>
        <v>0</v>
      </c>
      <c r="J20" s="85" t="s">
        <v>174</v>
      </c>
    </row>
    <row r="21" spans="1:10" ht="14.25">
      <c r="A21" s="82" t="s">
        <v>29</v>
      </c>
      <c r="B21" s="30"/>
      <c r="C21" s="30"/>
      <c r="D21" s="64">
        <v>68</v>
      </c>
      <c r="E21" s="83">
        <v>90</v>
      </c>
      <c r="F21" s="83">
        <v>75</v>
      </c>
      <c r="G21" s="83">
        <v>102</v>
      </c>
      <c r="H21" s="83">
        <f t="shared" si="0"/>
        <v>27</v>
      </c>
      <c r="I21" s="84">
        <f t="shared" si="1"/>
        <v>0.36</v>
      </c>
      <c r="J21" s="85" t="s">
        <v>154</v>
      </c>
    </row>
    <row r="22" spans="1:10" ht="14.25">
      <c r="A22" s="82" t="s">
        <v>31</v>
      </c>
      <c r="B22" s="30"/>
      <c r="C22" s="30"/>
      <c r="D22" s="64">
        <v>600</v>
      </c>
      <c r="E22" s="83">
        <v>650</v>
      </c>
      <c r="F22" s="83">
        <v>500</v>
      </c>
      <c r="G22" s="83">
        <v>500</v>
      </c>
      <c r="H22" s="83">
        <f t="shared" si="0"/>
        <v>0</v>
      </c>
      <c r="I22" s="84">
        <f t="shared" si="1"/>
        <v>0</v>
      </c>
      <c r="J22" s="85" t="s">
        <v>155</v>
      </c>
    </row>
    <row r="23" spans="1:10" ht="14.25">
      <c r="A23" s="82" t="s">
        <v>73</v>
      </c>
      <c r="B23" s="30"/>
      <c r="C23" s="30"/>
      <c r="D23" s="99"/>
      <c r="E23" s="100">
        <v>93</v>
      </c>
      <c r="F23" s="100">
        <v>100</v>
      </c>
      <c r="G23" s="100">
        <v>100</v>
      </c>
      <c r="H23" s="83">
        <f t="shared" si="0"/>
        <v>0</v>
      </c>
      <c r="I23" s="84">
        <f t="shared" si="1"/>
        <v>0</v>
      </c>
      <c r="J23" s="85" t="s">
        <v>156</v>
      </c>
    </row>
    <row r="24" spans="1:10" ht="14.25">
      <c r="A24" s="140" t="s">
        <v>103</v>
      </c>
      <c r="B24" s="141"/>
      <c r="C24" s="142"/>
      <c r="D24" s="143"/>
      <c r="E24" s="144"/>
      <c r="F24" s="145">
        <v>60</v>
      </c>
      <c r="G24" s="146">
        <v>60</v>
      </c>
      <c r="H24" s="145">
        <f t="shared" si="0"/>
        <v>0</v>
      </c>
      <c r="I24" s="147">
        <f t="shared" si="1"/>
        <v>0</v>
      </c>
      <c r="J24" s="148" t="s">
        <v>104</v>
      </c>
    </row>
    <row r="25" spans="1:10" ht="14.25">
      <c r="A25" s="140" t="s">
        <v>105</v>
      </c>
      <c r="B25" s="141"/>
      <c r="C25" s="142"/>
      <c r="D25" s="149"/>
      <c r="E25" s="150"/>
      <c r="F25" s="145">
        <v>550</v>
      </c>
      <c r="G25" s="146">
        <v>350</v>
      </c>
      <c r="H25" s="145">
        <f t="shared" si="0"/>
        <v>-200</v>
      </c>
      <c r="I25" s="147">
        <f t="shared" si="1"/>
        <v>-0.36363636363636365</v>
      </c>
      <c r="J25" s="151" t="s">
        <v>157</v>
      </c>
    </row>
    <row r="26" spans="1:10" ht="14.25">
      <c r="A26" s="75" t="s">
        <v>17</v>
      </c>
      <c r="B26" s="30"/>
      <c r="C26" s="34"/>
      <c r="D26" s="113"/>
      <c r="E26" s="83"/>
      <c r="F26" s="83"/>
      <c r="G26" s="114"/>
      <c r="H26" s="83"/>
      <c r="I26" s="84"/>
      <c r="J26" s="89"/>
    </row>
    <row r="27" spans="1:10" ht="15">
      <c r="A27" s="82" t="s">
        <v>15</v>
      </c>
      <c r="B27" s="30"/>
      <c r="C27" s="30"/>
      <c r="D27" s="115">
        <v>90</v>
      </c>
      <c r="E27" s="116">
        <v>70</v>
      </c>
      <c r="F27" s="116">
        <v>45</v>
      </c>
      <c r="G27" s="116">
        <v>45</v>
      </c>
      <c r="H27" s="83">
        <f t="shared" si="0"/>
        <v>0</v>
      </c>
      <c r="I27" s="84">
        <f t="shared" si="1"/>
        <v>0</v>
      </c>
      <c r="J27" s="85" t="s">
        <v>107</v>
      </c>
    </row>
    <row r="28" spans="1:12" ht="45">
      <c r="A28" s="82" t="s">
        <v>17</v>
      </c>
      <c r="B28" s="30"/>
      <c r="C28" s="30"/>
      <c r="D28" s="64">
        <v>750</v>
      </c>
      <c r="E28" s="83">
        <v>600</v>
      </c>
      <c r="F28" s="83">
        <v>400</v>
      </c>
      <c r="G28" s="83">
        <v>400</v>
      </c>
      <c r="H28" s="83">
        <f t="shared" si="0"/>
        <v>0</v>
      </c>
      <c r="I28" s="84">
        <f t="shared" si="1"/>
        <v>0</v>
      </c>
      <c r="J28" s="160" t="s">
        <v>172</v>
      </c>
      <c r="L28" s="49"/>
    </row>
    <row r="29" spans="1:10" ht="15">
      <c r="A29" s="82" t="s">
        <v>19</v>
      </c>
      <c r="B29" s="30"/>
      <c r="C29" s="30"/>
      <c r="D29" s="64">
        <v>250</v>
      </c>
      <c r="E29" s="83">
        <v>250</v>
      </c>
      <c r="F29" s="83">
        <v>250</v>
      </c>
      <c r="G29" s="83">
        <v>200</v>
      </c>
      <c r="H29" s="83">
        <f t="shared" si="0"/>
        <v>-50</v>
      </c>
      <c r="I29" s="84">
        <f t="shared" si="1"/>
        <v>-0.2</v>
      </c>
      <c r="J29" s="85" t="s">
        <v>158</v>
      </c>
    </row>
    <row r="30" spans="1:10" ht="15">
      <c r="A30" s="75" t="s">
        <v>78</v>
      </c>
      <c r="B30" s="30"/>
      <c r="C30" s="34"/>
      <c r="D30" s="87"/>
      <c r="E30" s="88"/>
      <c r="F30" s="88"/>
      <c r="G30" s="88"/>
      <c r="H30" s="83"/>
      <c r="I30" s="84"/>
      <c r="J30" s="89"/>
    </row>
    <row r="31" spans="1:10" ht="24.75" customHeight="1">
      <c r="A31" s="152" t="s">
        <v>42</v>
      </c>
      <c r="B31" s="153"/>
      <c r="C31" s="153"/>
      <c r="D31" s="156">
        <v>3000</v>
      </c>
      <c r="E31" s="157">
        <v>2000</v>
      </c>
      <c r="F31" s="157">
        <v>4426</v>
      </c>
      <c r="G31" s="157">
        <v>5455</v>
      </c>
      <c r="H31" s="157">
        <f t="shared" si="0"/>
        <v>1029</v>
      </c>
      <c r="I31" s="154">
        <f t="shared" si="1"/>
        <v>0.2324898328061455</v>
      </c>
      <c r="J31" s="155" t="s">
        <v>160</v>
      </c>
    </row>
    <row r="32" spans="1:10" ht="14.25">
      <c r="A32" s="75" t="s">
        <v>80</v>
      </c>
      <c r="B32" s="30"/>
      <c r="C32" s="34"/>
      <c r="D32" s="123"/>
      <c r="E32" s="89"/>
      <c r="F32" s="89"/>
      <c r="G32" s="89"/>
      <c r="H32" s="83"/>
      <c r="I32" s="84"/>
      <c r="J32" s="89"/>
    </row>
    <row r="33" spans="1:10" ht="14.25">
      <c r="A33" s="82" t="s">
        <v>81</v>
      </c>
      <c r="B33" s="30"/>
      <c r="C33" s="30"/>
      <c r="D33" s="64"/>
      <c r="E33" s="83">
        <v>70</v>
      </c>
      <c r="F33" s="83"/>
      <c r="G33" s="83"/>
      <c r="H33" s="83"/>
      <c r="I33" s="84"/>
      <c r="J33" s="85"/>
    </row>
    <row r="34" spans="1:10" ht="14.25">
      <c r="A34" s="124" t="s">
        <v>82</v>
      </c>
      <c r="B34" s="30"/>
      <c r="C34" s="30"/>
      <c r="D34" s="64">
        <f>SUM(D3:D33)</f>
        <v>9541</v>
      </c>
      <c r="E34" s="177">
        <f>SUM(E3:E33)</f>
        <v>9541</v>
      </c>
      <c r="F34" s="172">
        <f>SUM(F3:F33)</f>
        <v>12214</v>
      </c>
      <c r="G34" s="169">
        <f>SUM(G3:G31)</f>
        <v>13147</v>
      </c>
      <c r="H34" s="170">
        <f t="shared" si="0"/>
        <v>933</v>
      </c>
      <c r="I34" s="159">
        <f t="shared" si="1"/>
        <v>0.0763877517602751</v>
      </c>
      <c r="J34" s="85"/>
    </row>
    <row r="35" spans="1:10" ht="14.25">
      <c r="A35" s="65"/>
      <c r="B35" s="49"/>
      <c r="C35" s="49"/>
      <c r="D35" s="125"/>
      <c r="E35" s="178"/>
      <c r="F35" s="173"/>
      <c r="G35" s="171"/>
      <c r="H35" s="171"/>
      <c r="I35" s="159"/>
      <c r="J35" s="204" t="s">
        <v>173</v>
      </c>
    </row>
    <row r="36" spans="1:10" ht="15">
      <c r="A36" s="68" t="s">
        <v>43</v>
      </c>
      <c r="B36" s="69"/>
      <c r="C36" s="69"/>
      <c r="D36" s="126">
        <v>9263</v>
      </c>
      <c r="E36" s="179">
        <f>SUM(E34:E34)</f>
        <v>9541</v>
      </c>
      <c r="F36" s="174">
        <v>10815</v>
      </c>
      <c r="G36" s="158">
        <v>12050</v>
      </c>
      <c r="H36" s="158">
        <f>G36-F36</f>
        <v>1235</v>
      </c>
      <c r="I36" s="159">
        <f>H36/E36</f>
        <v>0.12944135834818155</v>
      </c>
      <c r="J36" s="205"/>
    </row>
    <row r="37" spans="1:7" ht="15">
      <c r="A37" s="89"/>
      <c r="B37" s="49"/>
      <c r="E37" s="128"/>
      <c r="F37" s="128"/>
      <c r="G37" s="128"/>
    </row>
    <row r="38" spans="1:12" ht="14.25" customHeight="1">
      <c r="A38" s="206" t="s">
        <v>111</v>
      </c>
      <c r="B38" s="206"/>
      <c r="C38" s="206"/>
      <c r="D38" s="206"/>
      <c r="E38" s="206"/>
      <c r="F38" s="206"/>
      <c r="G38" s="206"/>
      <c r="H38" s="206"/>
      <c r="I38" s="206"/>
      <c r="J38" s="200" t="s">
        <v>170</v>
      </c>
      <c r="K38" s="163">
        <f>F34</f>
        <v>12214</v>
      </c>
      <c r="L38" s="164" t="s">
        <v>112</v>
      </c>
    </row>
    <row r="39" spans="1:12" ht="15">
      <c r="A39" s="206"/>
      <c r="B39" s="206"/>
      <c r="C39" s="206"/>
      <c r="D39" s="206"/>
      <c r="E39" s="206"/>
      <c r="F39" s="206"/>
      <c r="G39" s="206"/>
      <c r="H39" s="206"/>
      <c r="I39" s="206"/>
      <c r="J39" s="200"/>
      <c r="K39" s="165">
        <f>F36</f>
        <v>10815</v>
      </c>
      <c r="L39" s="166" t="s">
        <v>37</v>
      </c>
    </row>
    <row r="40" spans="1:12" ht="15">
      <c r="A40" s="206"/>
      <c r="B40" s="206"/>
      <c r="C40" s="206"/>
      <c r="D40" s="206"/>
      <c r="E40" s="206"/>
      <c r="F40" s="206"/>
      <c r="G40" s="206"/>
      <c r="H40" s="206"/>
      <c r="I40" s="206"/>
      <c r="J40" s="200"/>
      <c r="K40" s="167">
        <f>K38-K39</f>
        <v>1399</v>
      </c>
      <c r="L40" s="168" t="s">
        <v>113</v>
      </c>
    </row>
    <row r="41" spans="1:12" ht="14.25">
      <c r="A41" s="206"/>
      <c r="B41" s="206"/>
      <c r="C41" s="206"/>
      <c r="D41" s="206"/>
      <c r="E41" s="206"/>
      <c r="F41" s="206"/>
      <c r="G41" s="206"/>
      <c r="H41" s="206"/>
      <c r="I41" s="206"/>
      <c r="J41" s="200"/>
      <c r="K41" s="175"/>
      <c r="L41" s="176"/>
    </row>
    <row r="42" spans="1:12" ht="14.25">
      <c r="A42" s="202" t="s">
        <v>145</v>
      </c>
      <c r="B42" s="202"/>
      <c r="C42" s="202"/>
      <c r="D42" s="202"/>
      <c r="E42" s="202"/>
      <c r="F42" s="202"/>
      <c r="G42" s="202"/>
      <c r="H42" s="202"/>
      <c r="I42" s="202"/>
      <c r="J42" s="203" t="s">
        <v>171</v>
      </c>
      <c r="K42" s="203"/>
      <c r="L42" s="203"/>
    </row>
    <row r="43" spans="1:12" ht="14.25" customHeight="1">
      <c r="A43" s="202"/>
      <c r="B43" s="202"/>
      <c r="C43" s="202"/>
      <c r="D43" s="202"/>
      <c r="E43" s="202"/>
      <c r="F43" s="202"/>
      <c r="G43" s="202"/>
      <c r="H43" s="202"/>
      <c r="I43" s="202"/>
      <c r="J43" s="203"/>
      <c r="K43" s="203"/>
      <c r="L43" s="203"/>
    </row>
    <row r="44" spans="1:12" ht="14.25">
      <c r="A44" s="202"/>
      <c r="B44" s="202"/>
      <c r="C44" s="202"/>
      <c r="D44" s="202"/>
      <c r="E44" s="202"/>
      <c r="F44" s="202"/>
      <c r="G44" s="202"/>
      <c r="H44" s="202"/>
      <c r="I44" s="202"/>
      <c r="J44" s="203"/>
      <c r="K44" s="203"/>
      <c r="L44" s="203"/>
    </row>
    <row r="45" spans="1:12" ht="14.25">
      <c r="A45" s="202"/>
      <c r="B45" s="202"/>
      <c r="C45" s="202"/>
      <c r="D45" s="202"/>
      <c r="E45" s="202"/>
      <c r="F45" s="202"/>
      <c r="G45" s="202"/>
      <c r="H45" s="202"/>
      <c r="I45" s="202"/>
      <c r="J45" s="203"/>
      <c r="K45" s="203"/>
      <c r="L45" s="203"/>
    </row>
    <row r="46" spans="10:12" ht="14.25">
      <c r="J46" s="201"/>
      <c r="K46" s="47"/>
      <c r="L46" s="49"/>
    </row>
    <row r="47" spans="10:12" ht="14.25">
      <c r="J47" s="201"/>
      <c r="K47" s="47"/>
      <c r="L47" s="49"/>
    </row>
    <row r="48" spans="10:12" ht="14.25">
      <c r="J48" s="201"/>
      <c r="K48" s="47"/>
      <c r="L48" s="49"/>
    </row>
    <row r="49" ht="14.25">
      <c r="J49" s="201"/>
    </row>
  </sheetData>
  <sheetProtection selectLockedCells="1" selectUnlockedCells="1"/>
  <mergeCells count="7">
    <mergeCell ref="J46:J49"/>
    <mergeCell ref="J42:L45"/>
    <mergeCell ref="J35:J36"/>
    <mergeCell ref="H1:I1"/>
    <mergeCell ref="A38:I41"/>
    <mergeCell ref="J38:J41"/>
    <mergeCell ref="A42:I45"/>
  </mergeCells>
  <conditionalFormatting sqref="I3:I36">
    <cfRule type="cellIs" priority="1" dxfId="12" operator="equal" stopIfTrue="1">
      <formula>0</formula>
    </cfRule>
    <cfRule type="cellIs" priority="2" dxfId="13" operator="lessThan" stopIfTrue="1">
      <formula>0</formula>
    </cfRule>
    <cfRule type="cellIs" priority="3" dxfId="14" operator="greaterThan" stopIfTrue="1">
      <formula>0</formula>
    </cfRule>
  </conditionalFormatting>
  <printOptions/>
  <pageMargins left="0" right="0" top="0" bottom="0" header="0.5118110236220472" footer="0.5118110236220472"/>
  <pageSetup fitToHeight="1" fitToWidth="1" horizontalDpi="360" verticalDpi="360" orientation="landscape" paperSize="9" scale="8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51"/>
  <sheetViews>
    <sheetView tabSelected="1" zoomScalePageLayoutView="0" workbookViewId="0" topLeftCell="A24">
      <selection activeCell="I32" sqref="I32"/>
    </sheetView>
  </sheetViews>
  <sheetFormatPr defaultColWidth="9.140625" defaultRowHeight="15"/>
  <cols>
    <col min="1" max="1" width="32.28125" style="74" customWidth="1"/>
    <col min="2" max="3" width="9.00390625" style="0" hidden="1" customWidth="1"/>
    <col min="4" max="4" width="10.140625" style="74" customWidth="1"/>
    <col min="5" max="5" width="10.28125" style="74" customWidth="1"/>
    <col min="6" max="6" width="10.8515625" style="74" customWidth="1"/>
    <col min="7" max="7" width="11.7109375" style="74" customWidth="1"/>
    <col min="8" max="8" width="14.57421875" style="74" customWidth="1"/>
    <col min="9" max="9" width="10.8515625" style="74" customWidth="1"/>
    <col min="10" max="10" width="8.7109375" style="74" customWidth="1"/>
    <col min="11" max="11" width="57.7109375" style="74" customWidth="1"/>
    <col min="12" max="12" width="13.28125" style="18" customWidth="1"/>
  </cols>
  <sheetData>
    <row r="1" spans="1:11" ht="28.5" customHeight="1">
      <c r="A1" s="75" t="s">
        <v>45</v>
      </c>
      <c r="B1" s="30"/>
      <c r="C1" s="30"/>
      <c r="D1" s="76" t="s">
        <v>39</v>
      </c>
      <c r="E1" s="77" t="s">
        <v>46</v>
      </c>
      <c r="F1" s="77" t="s">
        <v>86</v>
      </c>
      <c r="G1" s="77" t="s">
        <v>147</v>
      </c>
      <c r="H1" s="77" t="s">
        <v>191</v>
      </c>
      <c r="I1" s="197" t="s">
        <v>175</v>
      </c>
      <c r="J1" s="197"/>
      <c r="K1" s="33" t="s">
        <v>48</v>
      </c>
    </row>
    <row r="2" spans="1:11" ht="14.25">
      <c r="A2" s="75" t="s">
        <v>49</v>
      </c>
      <c r="B2" s="30"/>
      <c r="C2" s="34"/>
      <c r="D2" s="78"/>
      <c r="E2" s="79"/>
      <c r="F2" s="79"/>
      <c r="G2" s="79"/>
      <c r="H2" s="79"/>
      <c r="I2" s="80"/>
      <c r="J2" s="80"/>
      <c r="K2" s="81"/>
    </row>
    <row r="3" spans="1:11" ht="14.25">
      <c r="A3" s="82" t="s">
        <v>7</v>
      </c>
      <c r="B3" s="30"/>
      <c r="C3" s="30"/>
      <c r="D3" s="64">
        <v>3108</v>
      </c>
      <c r="E3" s="83">
        <v>3261</v>
      </c>
      <c r="F3" s="83">
        <v>3750</v>
      </c>
      <c r="G3" s="83">
        <v>3898</v>
      </c>
      <c r="H3" s="83">
        <v>4400</v>
      </c>
      <c r="I3" s="83">
        <f>H3-G3</f>
        <v>502</v>
      </c>
      <c r="J3" s="84">
        <f>I3/G3</f>
        <v>0.12878399179066188</v>
      </c>
      <c r="K3" s="85" t="s">
        <v>176</v>
      </c>
    </row>
    <row r="4" spans="1:11" ht="14.25">
      <c r="A4" s="82" t="s">
        <v>9</v>
      </c>
      <c r="B4" s="30"/>
      <c r="C4" s="30"/>
      <c r="D4" s="64">
        <v>776</v>
      </c>
      <c r="E4" s="83">
        <v>810</v>
      </c>
      <c r="F4" s="83">
        <v>850</v>
      </c>
      <c r="G4" s="83">
        <v>884</v>
      </c>
      <c r="H4" s="83">
        <v>880</v>
      </c>
      <c r="I4" s="83">
        <f aca="true" t="shared" si="0" ref="I4:I38">H4-G4</f>
        <v>-4</v>
      </c>
      <c r="J4" s="84">
        <f aca="true" t="shared" si="1" ref="J4:J38">I4/G4</f>
        <v>-0.004524886877828055</v>
      </c>
      <c r="K4" s="85" t="s">
        <v>189</v>
      </c>
    </row>
    <row r="5" spans="1:11" ht="14.25">
      <c r="A5" s="82" t="s">
        <v>21</v>
      </c>
      <c r="B5" s="30"/>
      <c r="C5" s="30"/>
      <c r="D5" s="64">
        <v>100</v>
      </c>
      <c r="E5" s="83">
        <v>700</v>
      </c>
      <c r="F5" s="83">
        <v>100</v>
      </c>
      <c r="G5" s="83">
        <v>100</v>
      </c>
      <c r="H5" s="83">
        <v>100</v>
      </c>
      <c r="I5" s="83">
        <f t="shared" si="0"/>
        <v>0</v>
      </c>
      <c r="J5" s="84">
        <f t="shared" si="1"/>
        <v>0</v>
      </c>
      <c r="K5" s="85" t="s">
        <v>193</v>
      </c>
    </row>
    <row r="6" spans="1:11" ht="14.25">
      <c r="A6" s="82" t="s">
        <v>53</v>
      </c>
      <c r="B6" s="30"/>
      <c r="C6" s="30"/>
      <c r="D6" s="64"/>
      <c r="E6" s="83">
        <v>90</v>
      </c>
      <c r="F6" s="83">
        <v>120</v>
      </c>
      <c r="G6" s="83">
        <v>125</v>
      </c>
      <c r="H6" s="83">
        <v>140</v>
      </c>
      <c r="I6" s="83">
        <f t="shared" si="0"/>
        <v>15</v>
      </c>
      <c r="J6" s="84">
        <f t="shared" si="1"/>
        <v>0.12</v>
      </c>
      <c r="K6" s="85" t="s">
        <v>188</v>
      </c>
    </row>
    <row r="7" spans="1:11" ht="14.25">
      <c r="A7" s="86" t="s">
        <v>11</v>
      </c>
      <c r="B7" s="30"/>
      <c r="C7" s="30"/>
      <c r="D7" s="64">
        <v>216</v>
      </c>
      <c r="E7" s="83">
        <v>0</v>
      </c>
      <c r="F7" s="83"/>
      <c r="G7" s="83"/>
      <c r="H7" s="83"/>
      <c r="I7" s="83"/>
      <c r="J7" s="84"/>
      <c r="K7" s="85"/>
    </row>
    <row r="8" spans="1:11" ht="14.25">
      <c r="A8" s="75" t="s">
        <v>56</v>
      </c>
      <c r="B8" s="30"/>
      <c r="C8" s="34"/>
      <c r="D8" s="87"/>
      <c r="E8" s="88"/>
      <c r="F8" s="88"/>
      <c r="G8" s="88"/>
      <c r="H8" s="88"/>
      <c r="I8" s="83"/>
      <c r="J8" s="84"/>
      <c r="K8" s="89"/>
    </row>
    <row r="9" spans="1:11" ht="14.25">
      <c r="A9" s="82" t="s">
        <v>13</v>
      </c>
      <c r="B9" s="30"/>
      <c r="C9" s="30"/>
      <c r="D9" s="64">
        <v>50</v>
      </c>
      <c r="E9" s="83">
        <v>50</v>
      </c>
      <c r="F9" s="83">
        <v>50</v>
      </c>
      <c r="G9" s="83">
        <v>50</v>
      </c>
      <c r="H9" s="83">
        <v>50</v>
      </c>
      <c r="I9" s="83">
        <f t="shared" si="0"/>
        <v>0</v>
      </c>
      <c r="J9" s="84">
        <f t="shared" si="1"/>
        <v>0</v>
      </c>
      <c r="K9" s="85" t="s">
        <v>177</v>
      </c>
    </row>
    <row r="10" spans="1:11" ht="15">
      <c r="A10" s="75" t="s">
        <v>58</v>
      </c>
      <c r="B10" s="30"/>
      <c r="C10" s="34"/>
      <c r="D10" s="87"/>
      <c r="E10" s="88"/>
      <c r="F10" s="88"/>
      <c r="G10" s="88"/>
      <c r="H10" s="88"/>
      <c r="I10" s="83"/>
      <c r="J10" s="84"/>
      <c r="K10" s="89"/>
    </row>
    <row r="11" spans="1:11" ht="15">
      <c r="A11" s="82" t="s">
        <v>92</v>
      </c>
      <c r="B11" s="30"/>
      <c r="C11" s="30"/>
      <c r="D11" s="64">
        <v>80</v>
      </c>
      <c r="E11" s="83">
        <v>100</v>
      </c>
      <c r="F11" s="83">
        <v>120</v>
      </c>
      <c r="G11" s="83">
        <v>120</v>
      </c>
      <c r="H11" s="83">
        <v>125</v>
      </c>
      <c r="I11" s="83">
        <f t="shared" si="0"/>
        <v>5</v>
      </c>
      <c r="J11" s="84">
        <f t="shared" si="1"/>
        <v>0.041666666666666664</v>
      </c>
      <c r="K11" s="85" t="s">
        <v>178</v>
      </c>
    </row>
    <row r="12" spans="1:11" ht="15">
      <c r="A12" s="82" t="s">
        <v>60</v>
      </c>
      <c r="B12" s="30"/>
      <c r="C12" s="30"/>
      <c r="D12" s="64">
        <v>190</v>
      </c>
      <c r="E12" s="83">
        <v>230</v>
      </c>
      <c r="F12" s="83">
        <v>405</v>
      </c>
      <c r="G12" s="83">
        <v>325</v>
      </c>
      <c r="H12" s="83">
        <v>350</v>
      </c>
      <c r="I12" s="83">
        <f t="shared" si="0"/>
        <v>25</v>
      </c>
      <c r="J12" s="84">
        <f t="shared" si="1"/>
        <v>0.07692307692307693</v>
      </c>
      <c r="K12" s="85" t="s">
        <v>182</v>
      </c>
    </row>
    <row r="13" spans="1:11" ht="15">
      <c r="A13" s="82" t="s">
        <v>35</v>
      </c>
      <c r="B13" s="30"/>
      <c r="C13" s="30"/>
      <c r="D13" s="64">
        <v>135</v>
      </c>
      <c r="E13" s="83">
        <v>85</v>
      </c>
      <c r="F13" s="83">
        <v>60</v>
      </c>
      <c r="G13" s="83">
        <v>60</v>
      </c>
      <c r="H13" s="83">
        <v>65</v>
      </c>
      <c r="I13" s="83">
        <f t="shared" si="0"/>
        <v>5</v>
      </c>
      <c r="J13" s="84">
        <f t="shared" si="1"/>
        <v>0.08333333333333333</v>
      </c>
      <c r="K13" s="85" t="s">
        <v>179</v>
      </c>
    </row>
    <row r="14" spans="1:11" ht="30">
      <c r="A14" s="90" t="s">
        <v>180</v>
      </c>
      <c r="B14" s="51"/>
      <c r="C14" s="51"/>
      <c r="D14" s="91"/>
      <c r="E14" s="92">
        <v>35</v>
      </c>
      <c r="F14" s="92">
        <v>40</v>
      </c>
      <c r="G14" s="92">
        <v>40</v>
      </c>
      <c r="H14" s="92">
        <v>45</v>
      </c>
      <c r="I14" s="83">
        <f t="shared" si="0"/>
        <v>5</v>
      </c>
      <c r="J14" s="84">
        <f t="shared" si="1"/>
        <v>0.125</v>
      </c>
      <c r="K14" s="94" t="s">
        <v>181</v>
      </c>
    </row>
    <row r="15" spans="1:11" ht="15">
      <c r="A15" s="95" t="s">
        <v>65</v>
      </c>
      <c r="B15" s="51"/>
      <c r="C15" s="55"/>
      <c r="D15" s="96"/>
      <c r="E15" s="97"/>
      <c r="F15" s="97"/>
      <c r="G15" s="97"/>
      <c r="H15" s="97"/>
      <c r="I15" s="83"/>
      <c r="J15" s="84"/>
      <c r="K15" s="98"/>
    </row>
    <row r="16" spans="1:11" ht="15">
      <c r="A16" s="82" t="s">
        <v>66</v>
      </c>
      <c r="B16" s="30"/>
      <c r="C16" s="30"/>
      <c r="D16" s="64"/>
      <c r="E16" s="83">
        <v>150</v>
      </c>
      <c r="F16" s="83">
        <v>100</v>
      </c>
      <c r="G16" s="83">
        <v>105</v>
      </c>
      <c r="H16" s="83">
        <v>115</v>
      </c>
      <c r="I16" s="83">
        <f t="shared" si="0"/>
        <v>10</v>
      </c>
      <c r="J16" s="84">
        <f t="shared" si="1"/>
        <v>0.09523809523809523</v>
      </c>
      <c r="K16" s="85" t="s">
        <v>152</v>
      </c>
    </row>
    <row r="17" spans="1:11" ht="14.25">
      <c r="A17" s="82" t="s">
        <v>27</v>
      </c>
      <c r="B17" s="30"/>
      <c r="C17" s="30"/>
      <c r="D17" s="64">
        <v>68</v>
      </c>
      <c r="E17" s="83">
        <v>75</v>
      </c>
      <c r="F17" s="83">
        <v>75</v>
      </c>
      <c r="G17" s="83">
        <v>90</v>
      </c>
      <c r="H17" s="83">
        <v>120</v>
      </c>
      <c r="I17" s="83">
        <f t="shared" si="0"/>
        <v>30</v>
      </c>
      <c r="J17" s="84">
        <f t="shared" si="1"/>
        <v>0.3333333333333333</v>
      </c>
      <c r="K17" s="85" t="s">
        <v>194</v>
      </c>
    </row>
    <row r="18" spans="1:11" ht="14.25">
      <c r="A18" s="82" t="s">
        <v>69</v>
      </c>
      <c r="B18" s="30"/>
      <c r="C18" s="30"/>
      <c r="D18" s="64"/>
      <c r="E18" s="83">
        <v>72</v>
      </c>
      <c r="F18" s="83">
        <v>78</v>
      </c>
      <c r="G18" s="83">
        <v>78</v>
      </c>
      <c r="H18" s="83">
        <v>78</v>
      </c>
      <c r="I18" s="83">
        <f t="shared" si="0"/>
        <v>0</v>
      </c>
      <c r="J18" s="84">
        <f t="shared" si="1"/>
        <v>0</v>
      </c>
      <c r="K18" s="85" t="s">
        <v>190</v>
      </c>
    </row>
    <row r="19" spans="1:11" ht="14.25">
      <c r="A19" s="75" t="s">
        <v>71</v>
      </c>
      <c r="B19" s="30"/>
      <c r="C19" s="34"/>
      <c r="D19" s="87"/>
      <c r="E19" s="88"/>
      <c r="F19" s="88"/>
      <c r="G19" s="88"/>
      <c r="H19" s="88"/>
      <c r="I19" s="83"/>
      <c r="J19" s="84"/>
      <c r="K19" s="89"/>
    </row>
    <row r="20" spans="1:11" ht="14.25">
      <c r="A20" s="82" t="s">
        <v>28</v>
      </c>
      <c r="B20" s="30"/>
      <c r="C20" s="30"/>
      <c r="D20" s="64">
        <v>60</v>
      </c>
      <c r="E20" s="83">
        <v>60</v>
      </c>
      <c r="F20" s="83">
        <v>60</v>
      </c>
      <c r="G20" s="83">
        <v>60</v>
      </c>
      <c r="H20" s="145">
        <v>0</v>
      </c>
      <c r="I20" s="83">
        <f t="shared" si="0"/>
        <v>-60</v>
      </c>
      <c r="J20" s="84">
        <f t="shared" si="1"/>
        <v>-1</v>
      </c>
      <c r="K20" s="85" t="s">
        <v>195</v>
      </c>
    </row>
    <row r="21" spans="1:11" ht="14.25">
      <c r="A21" s="82" t="s">
        <v>29</v>
      </c>
      <c r="B21" s="30"/>
      <c r="C21" s="30"/>
      <c r="D21" s="64">
        <v>68</v>
      </c>
      <c r="E21" s="83">
        <v>90</v>
      </c>
      <c r="F21" s="83">
        <v>75</v>
      </c>
      <c r="G21" s="83">
        <v>102</v>
      </c>
      <c r="H21" s="83">
        <v>110</v>
      </c>
      <c r="I21" s="83">
        <f t="shared" si="0"/>
        <v>8</v>
      </c>
      <c r="J21" s="84">
        <f t="shared" si="1"/>
        <v>0.0784313725490196</v>
      </c>
      <c r="K21" s="85" t="s">
        <v>183</v>
      </c>
    </row>
    <row r="22" spans="1:11" ht="14.25">
      <c r="A22" s="82" t="s">
        <v>31</v>
      </c>
      <c r="B22" s="30"/>
      <c r="C22" s="30"/>
      <c r="D22" s="64">
        <v>600</v>
      </c>
      <c r="E22" s="83">
        <v>650</v>
      </c>
      <c r="F22" s="83">
        <v>500</v>
      </c>
      <c r="G22" s="83">
        <v>500</v>
      </c>
      <c r="H22" s="83">
        <v>525</v>
      </c>
      <c r="I22" s="83">
        <f t="shared" si="0"/>
        <v>25</v>
      </c>
      <c r="J22" s="84">
        <f t="shared" si="1"/>
        <v>0.05</v>
      </c>
      <c r="K22" s="85" t="s">
        <v>184</v>
      </c>
    </row>
    <row r="23" spans="1:11" ht="14.25">
      <c r="A23" s="82" t="s">
        <v>73</v>
      </c>
      <c r="B23" s="30"/>
      <c r="C23" s="30"/>
      <c r="D23" s="99"/>
      <c r="E23" s="100">
        <v>93</v>
      </c>
      <c r="F23" s="100">
        <v>100</v>
      </c>
      <c r="G23" s="100">
        <v>100</v>
      </c>
      <c r="H23" s="100">
        <v>100</v>
      </c>
      <c r="I23" s="83">
        <f t="shared" si="0"/>
        <v>0</v>
      </c>
      <c r="J23" s="84">
        <f t="shared" si="1"/>
        <v>0</v>
      </c>
      <c r="K23" s="85" t="s">
        <v>185</v>
      </c>
    </row>
    <row r="24" spans="1:11" ht="14.25">
      <c r="A24" s="140" t="s">
        <v>103</v>
      </c>
      <c r="B24" s="141"/>
      <c r="C24" s="142"/>
      <c r="D24" s="143"/>
      <c r="E24" s="144"/>
      <c r="F24" s="145">
        <v>60</v>
      </c>
      <c r="G24" s="146">
        <v>60</v>
      </c>
      <c r="H24" s="146">
        <v>60</v>
      </c>
      <c r="I24" s="83">
        <f t="shared" si="0"/>
        <v>0</v>
      </c>
      <c r="J24" s="84">
        <f t="shared" si="1"/>
        <v>0</v>
      </c>
      <c r="K24" s="148" t="s">
        <v>104</v>
      </c>
    </row>
    <row r="25" spans="1:11" ht="14.25">
      <c r="A25" s="140" t="s">
        <v>105</v>
      </c>
      <c r="B25" s="141"/>
      <c r="C25" s="142"/>
      <c r="D25" s="149"/>
      <c r="E25" s="150"/>
      <c r="F25" s="145">
        <v>550</v>
      </c>
      <c r="G25" s="146">
        <v>350</v>
      </c>
      <c r="H25" s="146">
        <v>0</v>
      </c>
      <c r="I25" s="83">
        <f t="shared" si="0"/>
        <v>-350</v>
      </c>
      <c r="J25" s="84">
        <f t="shared" si="1"/>
        <v>-1</v>
      </c>
      <c r="K25" s="151" t="s">
        <v>196</v>
      </c>
    </row>
    <row r="26" spans="1:11" ht="14.25">
      <c r="A26" s="75" t="s">
        <v>17</v>
      </c>
      <c r="B26" s="30"/>
      <c r="C26" s="34"/>
      <c r="D26" s="113"/>
      <c r="E26" s="83"/>
      <c r="F26" s="83"/>
      <c r="G26" s="114"/>
      <c r="H26" s="114"/>
      <c r="I26" s="83"/>
      <c r="J26" s="84"/>
      <c r="K26" s="89"/>
    </row>
    <row r="27" spans="1:11" ht="15">
      <c r="A27" s="82" t="s">
        <v>15</v>
      </c>
      <c r="B27" s="30"/>
      <c r="C27" s="30"/>
      <c r="D27" s="115">
        <v>90</v>
      </c>
      <c r="E27" s="116">
        <v>70</v>
      </c>
      <c r="F27" s="116">
        <v>45</v>
      </c>
      <c r="G27" s="116">
        <v>45</v>
      </c>
      <c r="H27" s="116">
        <v>45</v>
      </c>
      <c r="I27" s="83">
        <f t="shared" si="0"/>
        <v>0</v>
      </c>
      <c r="J27" s="84">
        <f t="shared" si="1"/>
        <v>0</v>
      </c>
      <c r="K27" s="85" t="s">
        <v>107</v>
      </c>
    </row>
    <row r="28" spans="1:13" ht="15">
      <c r="A28" s="82" t="s">
        <v>17</v>
      </c>
      <c r="B28" s="30"/>
      <c r="C28" s="30"/>
      <c r="D28" s="64">
        <v>750</v>
      </c>
      <c r="E28" s="83">
        <v>600</v>
      </c>
      <c r="F28" s="83">
        <v>400</v>
      </c>
      <c r="G28" s="83">
        <v>400</v>
      </c>
      <c r="H28" s="145">
        <v>500</v>
      </c>
      <c r="I28" s="83">
        <f t="shared" si="0"/>
        <v>100</v>
      </c>
      <c r="J28" s="84">
        <f t="shared" si="1"/>
        <v>0.25</v>
      </c>
      <c r="K28" s="160"/>
      <c r="M28" s="49"/>
    </row>
    <row r="29" spans="1:11" ht="15">
      <c r="A29" s="220" t="s">
        <v>19</v>
      </c>
      <c r="B29" s="221"/>
      <c r="C29" s="221"/>
      <c r="D29" s="99">
        <v>250</v>
      </c>
      <c r="E29" s="100">
        <v>250</v>
      </c>
      <c r="F29" s="100">
        <v>250</v>
      </c>
      <c r="G29" s="100">
        <v>200</v>
      </c>
      <c r="H29" s="246">
        <v>200</v>
      </c>
      <c r="I29" s="100">
        <f t="shared" si="0"/>
        <v>0</v>
      </c>
      <c r="J29" s="222">
        <f t="shared" si="1"/>
        <v>0</v>
      </c>
      <c r="K29" s="223" t="s">
        <v>186</v>
      </c>
    </row>
    <row r="30" spans="1:11" ht="15">
      <c r="A30" s="230" t="s">
        <v>192</v>
      </c>
      <c r="B30" s="229"/>
      <c r="C30" s="231"/>
      <c r="D30" s="232"/>
      <c r="E30" s="244"/>
      <c r="F30" s="242"/>
      <c r="G30" s="244"/>
      <c r="H30" s="247">
        <v>500</v>
      </c>
      <c r="I30" s="235">
        <v>500</v>
      </c>
      <c r="J30" s="237" t="s">
        <v>198</v>
      </c>
      <c r="K30" s="236" t="s">
        <v>197</v>
      </c>
    </row>
    <row r="31" spans="1:11" ht="15">
      <c r="A31" s="230"/>
      <c r="B31" s="249"/>
      <c r="C31" s="250"/>
      <c r="D31" s="232"/>
      <c r="E31" s="88"/>
      <c r="F31" s="242"/>
      <c r="G31" s="244"/>
      <c r="H31" s="251"/>
      <c r="I31" s="252">
        <f>SUM(I3:I30)</f>
        <v>816</v>
      </c>
      <c r="J31" s="237"/>
      <c r="K31" s="253"/>
    </row>
    <row r="32" spans="1:11" ht="15">
      <c r="A32" s="234" t="s">
        <v>78</v>
      </c>
      <c r="B32" s="233"/>
      <c r="C32" s="245"/>
      <c r="D32" s="232"/>
      <c r="E32" s="88"/>
      <c r="F32" s="242"/>
      <c r="G32" s="242"/>
      <c r="H32" s="242"/>
      <c r="I32" s="242"/>
      <c r="J32" s="237"/>
      <c r="K32" s="240"/>
    </row>
    <row r="33" spans="1:11" ht="24.75" customHeight="1">
      <c r="A33" s="224" t="s">
        <v>42</v>
      </c>
      <c r="B33" s="225"/>
      <c r="C33" s="225"/>
      <c r="D33" s="226">
        <v>3000</v>
      </c>
      <c r="E33" s="243">
        <v>2000</v>
      </c>
      <c r="F33" s="243">
        <v>4426</v>
      </c>
      <c r="G33" s="227">
        <v>5455</v>
      </c>
      <c r="H33" s="248">
        <v>0</v>
      </c>
      <c r="I33" s="239">
        <f t="shared" si="0"/>
        <v>-5455</v>
      </c>
      <c r="J33" s="238">
        <f t="shared" si="1"/>
        <v>-1</v>
      </c>
      <c r="K33" s="241" t="s">
        <v>187</v>
      </c>
    </row>
    <row r="34" spans="1:11" ht="14.25">
      <c r="A34" s="75" t="s">
        <v>80</v>
      </c>
      <c r="B34" s="30"/>
      <c r="C34" s="34"/>
      <c r="D34" s="123"/>
      <c r="E34" s="89"/>
      <c r="F34" s="89"/>
      <c r="G34" s="89"/>
      <c r="H34" s="89"/>
      <c r="I34" s="116"/>
      <c r="J34" s="228"/>
      <c r="K34" s="89"/>
    </row>
    <row r="35" spans="1:11" ht="14.25">
      <c r="A35" s="82" t="s">
        <v>81</v>
      </c>
      <c r="B35" s="30"/>
      <c r="C35" s="30"/>
      <c r="D35" s="64"/>
      <c r="E35" s="83">
        <v>70</v>
      </c>
      <c r="F35" s="83"/>
      <c r="G35" s="83"/>
      <c r="H35" s="83"/>
      <c r="I35" s="83"/>
      <c r="J35" s="84"/>
      <c r="K35" s="85"/>
    </row>
    <row r="36" spans="1:11" ht="14.25">
      <c r="A36" s="124" t="s">
        <v>82</v>
      </c>
      <c r="B36" s="30"/>
      <c r="C36" s="30"/>
      <c r="D36" s="64">
        <f>SUM(D3:D35)</f>
        <v>9541</v>
      </c>
      <c r="E36" s="177">
        <f>SUM(E3:E35)</f>
        <v>9541</v>
      </c>
      <c r="F36" s="172">
        <f>SUM(F3:F35)</f>
        <v>12214</v>
      </c>
      <c r="G36" s="169">
        <f>SUM(G3:G33)</f>
        <v>13147</v>
      </c>
      <c r="H36" s="180">
        <f>SUM(H3:H35)</f>
        <v>8508</v>
      </c>
      <c r="I36" s="181">
        <f t="shared" si="0"/>
        <v>-4639</v>
      </c>
      <c r="J36" s="84">
        <f t="shared" si="1"/>
        <v>-0.35285616490454097</v>
      </c>
      <c r="K36" s="85"/>
    </row>
    <row r="37" spans="1:11" ht="14.25">
      <c r="A37" s="65"/>
      <c r="B37" s="49"/>
      <c r="C37" s="49"/>
      <c r="D37" s="125"/>
      <c r="E37" s="178"/>
      <c r="F37" s="173"/>
      <c r="G37" s="171"/>
      <c r="H37" s="182"/>
      <c r="I37" s="181"/>
      <c r="J37" s="84"/>
      <c r="K37" s="194"/>
    </row>
    <row r="38" spans="1:11" ht="14.25">
      <c r="A38" s="68" t="s">
        <v>43</v>
      </c>
      <c r="B38" s="69"/>
      <c r="C38" s="69"/>
      <c r="D38" s="126">
        <v>9263</v>
      </c>
      <c r="E38" s="179">
        <f>SUM(E36:E36)</f>
        <v>9541</v>
      </c>
      <c r="F38" s="174">
        <v>10815</v>
      </c>
      <c r="G38" s="158">
        <v>12050</v>
      </c>
      <c r="H38" s="183"/>
      <c r="I38" s="181">
        <f t="shared" si="0"/>
        <v>-12050</v>
      </c>
      <c r="J38" s="84">
        <f t="shared" si="1"/>
        <v>-1</v>
      </c>
      <c r="K38" s="195"/>
    </row>
    <row r="39" spans="1:8" ht="14.25">
      <c r="A39" s="89"/>
      <c r="B39" s="49"/>
      <c r="E39" s="128"/>
      <c r="F39" s="128"/>
      <c r="G39" s="128"/>
      <c r="H39" s="128"/>
    </row>
    <row r="40" spans="1:13" ht="14.25" customHeight="1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84"/>
      <c r="M40" s="185"/>
    </row>
    <row r="41" spans="1:13" ht="15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86"/>
      <c r="M41" s="187"/>
    </row>
    <row r="42" spans="1:13" ht="15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88"/>
      <c r="M42" s="189"/>
    </row>
    <row r="43" spans="1:13" ht="15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0"/>
      <c r="M43" s="191"/>
    </row>
    <row r="44" spans="1:13" ht="15">
      <c r="A44" s="193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</row>
    <row r="45" spans="1:13" ht="14.25" customHeight="1">
      <c r="A45" s="193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</row>
    <row r="46" spans="1:13" ht="14.25">
      <c r="A46" s="193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</row>
    <row r="47" spans="1:13" ht="14.25">
      <c r="A47" s="193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</row>
    <row r="48" spans="11:13" ht="14.25">
      <c r="K48" s="201"/>
      <c r="L48" s="47"/>
      <c r="M48" s="49"/>
    </row>
    <row r="49" spans="11:13" ht="14.25">
      <c r="K49" s="201"/>
      <c r="L49" s="47"/>
      <c r="M49" s="49"/>
    </row>
    <row r="50" spans="11:13" ht="14.25">
      <c r="K50" s="201"/>
      <c r="L50" s="47"/>
      <c r="M50" s="49"/>
    </row>
    <row r="51" ht="14.25">
      <c r="K51" s="201"/>
    </row>
  </sheetData>
  <sheetProtection selectLockedCells="1" selectUnlockedCells="1"/>
  <mergeCells count="2">
    <mergeCell ref="K48:K51"/>
    <mergeCell ref="I1:J1"/>
  </mergeCells>
  <conditionalFormatting sqref="J3:J38">
    <cfRule type="cellIs" priority="1" dxfId="12" operator="equal" stopIfTrue="1">
      <formula>0</formula>
    </cfRule>
    <cfRule type="cellIs" priority="2" dxfId="13" operator="lessThan" stopIfTrue="1">
      <formula>0</formula>
    </cfRule>
    <cfRule type="cellIs" priority="3" dxfId="14" operator="greaterThan" stopIfTrue="1">
      <formula>0</formula>
    </cfRule>
  </conditionalFormatting>
  <printOptions/>
  <pageMargins left="0" right="0" top="0" bottom="0" header="0.5118110236220472" footer="0.5118110236220472"/>
  <pageSetup fitToHeight="1" fitToWidth="1" horizontalDpi="360" verticalDpi="360" orientation="landscape" paperSize="9" scale="73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7">
      <selection activeCell="F27" sqref="F27"/>
    </sheetView>
  </sheetViews>
  <sheetFormatPr defaultColWidth="9.140625" defaultRowHeight="15"/>
  <cols>
    <col min="1" max="1" width="16.8515625" style="0" customWidth="1"/>
    <col min="2" max="2" width="22.8515625" style="0" customWidth="1"/>
    <col min="3" max="3" width="12.140625" style="0" customWidth="1"/>
    <col min="4" max="4" width="14.8515625" style="0" customWidth="1"/>
    <col min="6" max="6" width="12.7109375" style="0" customWidth="1"/>
    <col min="7" max="7" width="13.8515625" style="0" customWidth="1"/>
    <col min="9" max="9" width="8.7109375" style="18" customWidth="1"/>
    <col min="11" max="11" width="10.140625" style="0" customWidth="1"/>
    <col min="12" max="12" width="10.00390625" style="0" customWidth="1"/>
  </cols>
  <sheetData>
    <row r="1" spans="1:4" ht="14.25">
      <c r="A1" s="214" t="s">
        <v>114</v>
      </c>
      <c r="B1" s="214"/>
      <c r="C1" s="214"/>
      <c r="D1" s="214"/>
    </row>
    <row r="2" spans="1:4" ht="14.25">
      <c r="A2" s="135"/>
      <c r="B2" s="135"/>
      <c r="C2" s="135"/>
      <c r="D2" s="135"/>
    </row>
    <row r="3" spans="1:4" ht="14.25">
      <c r="A3" s="214" t="s">
        <v>115</v>
      </c>
      <c r="B3" s="214"/>
      <c r="C3" s="135"/>
      <c r="D3" s="135" t="s">
        <v>116</v>
      </c>
    </row>
    <row r="4" spans="1:2" ht="14.25">
      <c r="A4" t="s">
        <v>117</v>
      </c>
      <c r="B4" s="136">
        <v>44287</v>
      </c>
    </row>
    <row r="5" spans="1:4" ht="14.25">
      <c r="A5" t="s">
        <v>118</v>
      </c>
      <c r="B5" s="136">
        <v>44500</v>
      </c>
      <c r="D5">
        <v>183</v>
      </c>
    </row>
    <row r="6" ht="14.25">
      <c r="B6" s="136"/>
    </row>
    <row r="7" spans="1:2" ht="14.25">
      <c r="A7" s="215" t="s">
        <v>119</v>
      </c>
      <c r="B7" s="215"/>
    </row>
    <row r="8" spans="1:4" ht="14.25">
      <c r="A8" t="s">
        <v>120</v>
      </c>
      <c r="B8" t="s">
        <v>121</v>
      </c>
      <c r="D8">
        <v>18</v>
      </c>
    </row>
    <row r="9" spans="1:4" ht="14.25">
      <c r="A9" t="s">
        <v>122</v>
      </c>
      <c r="B9" t="s">
        <v>123</v>
      </c>
      <c r="D9">
        <v>11</v>
      </c>
    </row>
    <row r="10" spans="1:4" ht="14.25">
      <c r="A10" t="s">
        <v>124</v>
      </c>
      <c r="B10" t="s">
        <v>125</v>
      </c>
      <c r="D10">
        <v>45</v>
      </c>
    </row>
    <row r="11" spans="1:4" ht="14.25">
      <c r="A11" t="s">
        <v>126</v>
      </c>
      <c r="B11" t="s">
        <v>127</v>
      </c>
      <c r="D11">
        <v>7</v>
      </c>
    </row>
    <row r="12" spans="2:4" ht="14.25">
      <c r="B12" t="s">
        <v>128</v>
      </c>
      <c r="D12">
        <f>SUM(D8:D11)</f>
        <v>81</v>
      </c>
    </row>
    <row r="14" spans="2:4" ht="14.25">
      <c r="B14" t="s">
        <v>129</v>
      </c>
      <c r="D14">
        <f>D5-D12</f>
        <v>102</v>
      </c>
    </row>
    <row r="16" spans="1:3" ht="14.25">
      <c r="A16" s="214" t="s">
        <v>130</v>
      </c>
      <c r="B16" s="214"/>
      <c r="C16" s="214"/>
    </row>
    <row r="17" spans="9:12" ht="32.25" customHeight="1">
      <c r="I17" s="216" t="s">
        <v>131</v>
      </c>
      <c r="J17" s="216"/>
      <c r="K17" s="216"/>
      <c r="L17" s="216"/>
    </row>
    <row r="18" spans="1:12" ht="14.25" customHeight="1">
      <c r="A18" t="s">
        <v>132</v>
      </c>
      <c r="B18" t="s">
        <v>133</v>
      </c>
      <c r="D18" s="18">
        <v>2025</v>
      </c>
      <c r="F18" s="217" t="s">
        <v>134</v>
      </c>
      <c r="G18" s="217"/>
      <c r="I18" s="131">
        <f>81*27.5</f>
        <v>2227.5</v>
      </c>
      <c r="J18" s="207" t="s">
        <v>135</v>
      </c>
      <c r="K18" s="207"/>
      <c r="L18" s="207"/>
    </row>
    <row r="19" spans="1:12" ht="14.25">
      <c r="A19" t="s">
        <v>129</v>
      </c>
      <c r="B19" t="s">
        <v>136</v>
      </c>
      <c r="D19" s="18">
        <v>1785</v>
      </c>
      <c r="F19" s="217"/>
      <c r="G19" s="217"/>
      <c r="I19" s="131">
        <f>102*18.5</f>
        <v>1887</v>
      </c>
      <c r="J19" s="207" t="s">
        <v>137</v>
      </c>
      <c r="K19" s="207"/>
      <c r="L19" s="207"/>
    </row>
    <row r="20" spans="1:12" ht="14.25">
      <c r="A20" t="s">
        <v>138</v>
      </c>
      <c r="D20" s="18">
        <f>D18+D19</f>
        <v>3810</v>
      </c>
      <c r="F20" s="217"/>
      <c r="G20" s="217"/>
      <c r="I20" s="131">
        <f>I18+I19</f>
        <v>4114.5</v>
      </c>
      <c r="J20" s="207" t="s">
        <v>138</v>
      </c>
      <c r="K20" s="207"/>
      <c r="L20" s="207"/>
    </row>
    <row r="21" spans="4:12" ht="14.25">
      <c r="D21" s="18"/>
      <c r="F21" s="217"/>
      <c r="G21" s="217"/>
      <c r="I21" s="131">
        <f>I20-D20</f>
        <v>304.5</v>
      </c>
      <c r="J21" s="137" t="s">
        <v>139</v>
      </c>
      <c r="K21" s="137"/>
      <c r="L21" s="132"/>
    </row>
    <row r="22" spans="1:12" ht="14.25">
      <c r="A22" t="s">
        <v>140</v>
      </c>
      <c r="D22" s="18"/>
      <c r="I22" s="131"/>
      <c r="J22" s="49"/>
      <c r="K22" s="49"/>
      <c r="L22" s="132"/>
    </row>
    <row r="23" spans="1:12" ht="14.25">
      <c r="A23" t="s">
        <v>141</v>
      </c>
      <c r="D23" s="18">
        <v>4575</v>
      </c>
      <c r="I23" s="131"/>
      <c r="J23" s="49"/>
      <c r="K23" s="49"/>
      <c r="L23" s="132"/>
    </row>
    <row r="24" spans="9:12" ht="14.25">
      <c r="I24" s="131"/>
      <c r="J24" s="49"/>
      <c r="K24" s="49"/>
      <c r="L24" s="132"/>
    </row>
    <row r="25" spans="9:12" ht="14.25">
      <c r="I25" s="131">
        <f>183*18.5</f>
        <v>3385.5</v>
      </c>
      <c r="J25" s="49" t="s">
        <v>142</v>
      </c>
      <c r="K25" s="49"/>
      <c r="L25" s="132"/>
    </row>
    <row r="26" spans="9:12" ht="14.25">
      <c r="I26" s="131">
        <f>D20-I25</f>
        <v>424.5</v>
      </c>
      <c r="J26" s="207" t="s">
        <v>143</v>
      </c>
      <c r="K26" s="207"/>
      <c r="L26" s="207"/>
    </row>
    <row r="27" spans="9:12" ht="14.25">
      <c r="I27" s="208" t="s">
        <v>144</v>
      </c>
      <c r="J27" s="209"/>
      <c r="K27" s="209"/>
      <c r="L27" s="210"/>
    </row>
    <row r="28" spans="9:12" ht="14.25" customHeight="1">
      <c r="I28" s="208"/>
      <c r="J28" s="209"/>
      <c r="K28" s="209"/>
      <c r="L28" s="210"/>
    </row>
    <row r="29" spans="9:12" ht="14.25">
      <c r="I29" s="208"/>
      <c r="J29" s="209"/>
      <c r="K29" s="209"/>
      <c r="L29" s="210"/>
    </row>
    <row r="30" spans="9:12" ht="14.25">
      <c r="I30" s="208"/>
      <c r="J30" s="209"/>
      <c r="K30" s="209"/>
      <c r="L30" s="210"/>
    </row>
    <row r="31" spans="9:12" ht="14.25">
      <c r="I31" s="211"/>
      <c r="J31" s="212"/>
      <c r="K31" s="212"/>
      <c r="L31" s="213"/>
    </row>
  </sheetData>
  <sheetProtection selectLockedCells="1" selectUnlockedCells="1"/>
  <mergeCells count="11">
    <mergeCell ref="J19:L19"/>
    <mergeCell ref="J20:L20"/>
    <mergeCell ref="J26:L26"/>
    <mergeCell ref="I27:L31"/>
    <mergeCell ref="A1:D1"/>
    <mergeCell ref="A3:B3"/>
    <mergeCell ref="A7:B7"/>
    <mergeCell ref="A16:C16"/>
    <mergeCell ref="I17:L17"/>
    <mergeCell ref="F18:G21"/>
    <mergeCell ref="J18:L1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9.57421875" style="0" customWidth="1"/>
    <col min="2" max="2" width="8.7109375" style="139" customWidth="1"/>
    <col min="3" max="3" width="19.57421875" style="0" customWidth="1"/>
    <col min="4" max="4" width="8.7109375" style="139" customWidth="1"/>
    <col min="5" max="5" width="19.57421875" style="139" customWidth="1"/>
    <col min="6" max="8" width="8.7109375" style="139" customWidth="1"/>
  </cols>
  <sheetData>
    <row r="1" spans="1:7" ht="15">
      <c r="A1" s="218" t="s">
        <v>166</v>
      </c>
      <c r="B1" s="218"/>
      <c r="C1" s="218" t="s">
        <v>167</v>
      </c>
      <c r="D1" s="218"/>
      <c r="E1" s="219" t="s">
        <v>168</v>
      </c>
      <c r="F1" s="219"/>
      <c r="G1" s="162"/>
    </row>
    <row r="2" spans="1:6" ht="15">
      <c r="A2" t="s">
        <v>161</v>
      </c>
      <c r="B2" s="139">
        <v>3861</v>
      </c>
      <c r="C2" s="139"/>
      <c r="D2" s="139">
        <v>3861</v>
      </c>
      <c r="F2" s="139">
        <v>3977</v>
      </c>
    </row>
    <row r="3" spans="1:6" ht="15">
      <c r="A3" t="s">
        <v>162</v>
      </c>
      <c r="B3" s="139">
        <v>280</v>
      </c>
      <c r="D3" s="139">
        <v>280</v>
      </c>
      <c r="F3" s="139">
        <v>288</v>
      </c>
    </row>
    <row r="4" spans="1:6" ht="15">
      <c r="A4" t="s">
        <v>163</v>
      </c>
      <c r="B4" s="139">
        <v>288</v>
      </c>
      <c r="D4" s="139">
        <v>288</v>
      </c>
      <c r="F4" s="139">
        <v>297</v>
      </c>
    </row>
    <row r="5" spans="1:6" ht="15">
      <c r="A5" s="161" t="s">
        <v>164</v>
      </c>
      <c r="B5" s="139">
        <v>462</v>
      </c>
      <c r="C5" s="139"/>
      <c r="D5" s="139">
        <v>462</v>
      </c>
      <c r="F5" s="139">
        <v>476</v>
      </c>
    </row>
    <row r="6" spans="1:6" ht="15">
      <c r="A6" t="s">
        <v>165</v>
      </c>
      <c r="B6" s="139">
        <v>708</v>
      </c>
      <c r="C6" s="139"/>
      <c r="D6" s="139">
        <v>405</v>
      </c>
      <c r="F6" s="139">
        <v>417</v>
      </c>
    </row>
    <row r="7" spans="1:3" ht="15">
      <c r="A7" s="138"/>
      <c r="C7" s="139"/>
    </row>
    <row r="8" spans="2:6" ht="15">
      <c r="B8" s="139">
        <f>SUM(B2:B6)</f>
        <v>5599</v>
      </c>
      <c r="D8" s="139">
        <f>SUM(D2:D6)</f>
        <v>5296</v>
      </c>
      <c r="F8" s="139">
        <f>SUM(F2:F6)</f>
        <v>5455</v>
      </c>
    </row>
  </sheetData>
  <sheetProtection/>
  <mergeCells count="3">
    <mergeCell ref="A1:B1"/>
    <mergeCell ref="C1:D1"/>
    <mergeCell ref="E1:F1"/>
  </mergeCells>
  <printOptions/>
  <pageMargins left="0.7" right="0.7" top="0.75" bottom="0.75" header="0.3" footer="0.3"/>
  <pageSetup horizontalDpi="360" verticalDpi="36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Bright</cp:lastModifiedBy>
  <cp:lastPrinted>2022-12-04T21:35:30Z</cp:lastPrinted>
  <dcterms:created xsi:type="dcterms:W3CDTF">2022-12-04T21:04:54Z</dcterms:created>
  <dcterms:modified xsi:type="dcterms:W3CDTF">2023-01-02T22:23:46Z</dcterms:modified>
  <cp:category/>
  <cp:version/>
  <cp:contentType/>
  <cp:contentStatus/>
</cp:coreProperties>
</file>